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гнатова\Documents\Комфортный город на 01.04.2025\"/>
    </mc:Choice>
  </mc:AlternateContent>
  <bookViews>
    <workbookView xWindow="-480" yWindow="1065" windowWidth="11070" windowHeight="14295" firstSheet="7" activeTab="7"/>
  </bookViews>
  <sheets>
    <sheet name="1. Благоустройство" sheetId="14" r:id="rId1"/>
    <sheet name="2.Коммунальная инфраструкту " sheetId="28" r:id="rId2"/>
    <sheet name="3.Комфортное жилье " sheetId="29" r:id="rId3"/>
    <sheet name="4.Окружающая среда " sheetId="13" r:id="rId4"/>
    <sheet name="5. Переселение граждан" sheetId="22" r:id="rId5"/>
    <sheet name="6.РП &quot;ФКГС&quot;" sheetId="2" r:id="rId6"/>
    <sheet name="7.РП &quot;МКИ&quot; " sheetId="25" r:id="rId7"/>
    <sheet name="8.Содержание территорий" sheetId="6" r:id="rId8"/>
    <sheet name="9.Коммунальное хозяйство" sheetId="7" r:id="rId9"/>
    <sheet name="10.Городские леса" sheetId="8" r:id="rId10"/>
    <sheet name="11.Городское развитие " sheetId="24" r:id="rId11"/>
    <sheet name="12.Зеленые насаждения" sheetId="10" r:id="rId12"/>
    <sheet name="13.Региональны проект&quot; МКИ&quot; (2)" sheetId="26" r:id="rId13"/>
    <sheet name="Лист1" sheetId="30" r:id="rId14"/>
  </sheets>
  <definedNames>
    <definedName name="_xlnm._FilterDatabase" localSheetId="0" hidden="1">'1. Благоустройство'!$A$1:$X$349</definedName>
    <definedName name="_xlnm._FilterDatabase" localSheetId="9" hidden="1">'10.Городские леса'!$A$10:$AQ$11</definedName>
    <definedName name="_xlnm._FilterDatabase" localSheetId="10" hidden="1">'11.Городское развитие '!$A$2:$N$24</definedName>
    <definedName name="_xlnm._FilterDatabase" localSheetId="11" hidden="1">'12.Зеленые насаждения'!$A$10:$AQ$11</definedName>
    <definedName name="_xlnm._FilterDatabase" localSheetId="12" hidden="1">'13.Региональны проект" МКИ" (2)'!$A$10:$AQ$11</definedName>
    <definedName name="_xlnm._FilterDatabase" localSheetId="1" hidden="1">'2.Коммунальная инфраструкту '!$A$1:$R$245</definedName>
    <definedName name="_xlnm._FilterDatabase" localSheetId="2" hidden="1">'3.Комфортное жилье '!$A$1:$M$164</definedName>
    <definedName name="_xlnm._FilterDatabase" localSheetId="3" hidden="1">'4.Окружающая среда '!$A$1:$X$159</definedName>
    <definedName name="_xlnm._FilterDatabase" localSheetId="4" hidden="1">'5. Переселение граждан'!$A$1:$M$124</definedName>
    <definedName name="_xlnm._FilterDatabase" localSheetId="5" hidden="1">'6.РП "ФКГС"'!$A$1:$R$31</definedName>
    <definedName name="_xlnm._FilterDatabase" localSheetId="6" hidden="1">'7.РП "МКИ" '!$A$1:$R$15</definedName>
    <definedName name="_xlnm._FilterDatabase" localSheetId="7" hidden="1">'8.Содержание территорий'!$A$1:$R$34</definedName>
    <definedName name="_xlnm._FilterDatabase" localSheetId="8" hidden="1">'9.Коммунальное хозяйство'!$A$10:$AQ$11</definedName>
    <definedName name="_xlnm.Print_Titles" localSheetId="10">'11.Городское развитие '!$12:$12</definedName>
    <definedName name="километр" localSheetId="0">#REF!</definedName>
    <definedName name="километр" localSheetId="9">#REF!</definedName>
    <definedName name="километр" localSheetId="10">#REF!</definedName>
    <definedName name="километр" localSheetId="11">#REF!</definedName>
    <definedName name="километр" localSheetId="12">#REF!</definedName>
    <definedName name="километр" localSheetId="1">#REF!</definedName>
    <definedName name="километр" localSheetId="2">#REF!</definedName>
    <definedName name="километр" localSheetId="3">#REF!</definedName>
    <definedName name="километр" localSheetId="4">#REF!</definedName>
    <definedName name="километр" localSheetId="5">#REF!</definedName>
    <definedName name="километр" localSheetId="6">#REF!</definedName>
    <definedName name="километр" localSheetId="7">#REF!</definedName>
    <definedName name="километр" localSheetId="8">#REF!</definedName>
    <definedName name="километр">#REF!</definedName>
    <definedName name="_xlnm.Print_Area" localSheetId="0">'1. Благоустройство'!$A$1:$N$340</definedName>
    <definedName name="_xlnm.Print_Area" localSheetId="9">'10.Городские леса'!$A$1:$N$13</definedName>
    <definedName name="_xlnm.Print_Area" localSheetId="10">'11.Городское развитие '!$A$1:$O$24</definedName>
    <definedName name="_xlnm.Print_Area" localSheetId="11">'12.Зеленые насаждения'!$A$1:$N$13</definedName>
    <definedName name="_xlnm.Print_Area" localSheetId="12">'13.Региональны проект" МКИ" (2)'!$A$1:$M$12</definedName>
    <definedName name="_xlnm.Print_Area" localSheetId="1">'2.Коммунальная инфраструкту '!$A$1:$N$245</definedName>
    <definedName name="_xlnm.Print_Area" localSheetId="2">'3.Комфортное жилье '!$A$1:$M$166</definedName>
    <definedName name="_xlnm.Print_Area" localSheetId="3">'4.Окружающая среда '!$A$1:$N$159</definedName>
    <definedName name="_xlnm.Print_Area" localSheetId="5">'6.РП "ФКГС"'!$A$1:$N$29</definedName>
    <definedName name="_xlnm.Print_Area" localSheetId="6">'7.РП "МКИ" '!$A$1:$N$15</definedName>
    <definedName name="_xlnm.Print_Area" localSheetId="7">'8.Содержание территорий'!$A$1:$N$35</definedName>
    <definedName name="_xlnm.Print_Area" localSheetId="8">'9.Коммунальное хозяйство'!$A$1:$N$16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24" l="1"/>
  <c r="I14" i="24"/>
  <c r="H14" i="24" l="1"/>
  <c r="M14" i="24" l="1"/>
  <c r="L14" i="24"/>
  <c r="K14" i="24"/>
  <c r="M17" i="14" l="1"/>
  <c r="L17" i="14"/>
  <c r="J17" i="14"/>
  <c r="I17" i="14"/>
  <c r="H17" i="14"/>
  <c r="K23" i="14"/>
  <c r="H18" i="14"/>
  <c r="J18" i="14"/>
  <c r="I18" i="14"/>
  <c r="K30" i="14"/>
  <c r="J146" i="14" l="1"/>
  <c r="I146" i="14"/>
  <c r="M146" i="14"/>
  <c r="L146" i="14"/>
  <c r="H146" i="14"/>
  <c r="K159" i="14"/>
  <c r="J147" i="14"/>
  <c r="I147" i="14"/>
  <c r="H147" i="14"/>
  <c r="K148" i="14"/>
  <c r="K146" i="14" s="1"/>
  <c r="J116" i="14"/>
  <c r="I116" i="14"/>
  <c r="H116" i="14"/>
  <c r="M116" i="14"/>
  <c r="L116" i="14"/>
  <c r="K120" i="14"/>
  <c r="K116" i="14" s="1"/>
  <c r="J192" i="14" l="1"/>
  <c r="I192" i="14"/>
  <c r="H192" i="14"/>
  <c r="K275" i="14"/>
  <c r="H141" i="14"/>
  <c r="K76" i="14"/>
  <c r="K17" i="14" s="1"/>
  <c r="K151" i="29" l="1"/>
  <c r="J12" i="22"/>
  <c r="K150" i="29"/>
  <c r="H150" i="29"/>
  <c r="K119" i="29"/>
  <c r="H119" i="29"/>
  <c r="K102" i="29"/>
  <c r="H102" i="29"/>
  <c r="K81" i="29"/>
  <c r="M12" i="29"/>
  <c r="L12" i="29"/>
  <c r="L11" i="29" s="1"/>
  <c r="K12" i="29"/>
  <c r="J12" i="29"/>
  <c r="I12" i="29"/>
  <c r="H12" i="29"/>
  <c r="M11" i="29"/>
  <c r="J129" i="28"/>
  <c r="I129" i="28"/>
  <c r="H129" i="28"/>
  <c r="M128" i="28"/>
  <c r="L128" i="28"/>
  <c r="K128" i="28"/>
  <c r="J128" i="28"/>
  <c r="I128" i="28"/>
  <c r="H128" i="28"/>
  <c r="K121" i="28"/>
  <c r="K91" i="28"/>
  <c r="K83" i="28"/>
  <c r="L50" i="28"/>
  <c r="L43" i="28"/>
  <c r="L12" i="28" s="1"/>
  <c r="L11" i="28" s="1"/>
  <c r="K36" i="28"/>
  <c r="K12" i="28" s="1"/>
  <c r="L32" i="28"/>
  <c r="J13" i="28"/>
  <c r="I13" i="28"/>
  <c r="H13" i="28"/>
  <c r="M12" i="28"/>
  <c r="J12" i="28"/>
  <c r="I12" i="28"/>
  <c r="H12" i="28"/>
  <c r="M11" i="28"/>
  <c r="K11" i="28" l="1"/>
  <c r="K11" i="29"/>
  <c r="H17" i="13"/>
  <c r="M17" i="13"/>
  <c r="L17" i="13"/>
  <c r="K17" i="13"/>
  <c r="K148" i="13"/>
  <c r="K297" i="14" l="1"/>
  <c r="H297" i="14"/>
  <c r="H12" i="22" l="1"/>
  <c r="I170" i="14"/>
  <c r="J170" i="14"/>
  <c r="H170" i="14"/>
  <c r="H169" i="14"/>
  <c r="M11" i="26" l="1"/>
  <c r="L11" i="26"/>
  <c r="K11" i="26"/>
  <c r="M11" i="25"/>
  <c r="L11" i="25"/>
  <c r="K11" i="25"/>
  <c r="K12" i="10" l="1"/>
  <c r="K13" i="10"/>
  <c r="H13" i="10"/>
  <c r="K13" i="8"/>
  <c r="K15" i="7"/>
  <c r="K34" i="6" l="1"/>
  <c r="K28" i="6"/>
  <c r="K22" i="6"/>
  <c r="K17" i="6"/>
  <c r="L13" i="6"/>
  <c r="K13" i="6"/>
  <c r="K14" i="6"/>
  <c r="L11" i="6"/>
  <c r="M11" i="6"/>
  <c r="K11" i="6" l="1"/>
  <c r="L13" i="13"/>
  <c r="K13" i="13"/>
  <c r="M13" i="13"/>
  <c r="K22" i="24" l="1"/>
  <c r="K21" i="24" s="1"/>
  <c r="M23" i="24"/>
  <c r="K23" i="24"/>
  <c r="N21" i="24"/>
  <c r="M21" i="24"/>
  <c r="L21" i="24"/>
  <c r="J21" i="24"/>
  <c r="I21" i="24"/>
  <c r="H21" i="24"/>
  <c r="M19" i="24"/>
  <c r="L19" i="24"/>
  <c r="K19" i="24"/>
  <c r="L13" i="24"/>
  <c r="M13" i="24" l="1"/>
  <c r="K13" i="24"/>
  <c r="I11" i="22" l="1"/>
  <c r="J11" i="22"/>
  <c r="L11" i="22"/>
  <c r="L10" i="22" s="1"/>
  <c r="M11" i="22"/>
  <c r="M10" i="22" s="1"/>
  <c r="I12" i="22"/>
  <c r="M13" i="22"/>
  <c r="H17" i="22"/>
  <c r="K17" i="22"/>
  <c r="K11" i="22" s="1"/>
  <c r="K10" i="22" s="1"/>
  <c r="H25" i="22"/>
  <c r="H45" i="22"/>
  <c r="K45" i="22"/>
  <c r="H109" i="22"/>
  <c r="K109" i="22"/>
  <c r="L109" i="22"/>
  <c r="M109" i="22"/>
  <c r="H110" i="22"/>
  <c r="H114" i="22"/>
  <c r="I114" i="22"/>
  <c r="J114" i="22"/>
  <c r="K114" i="22"/>
  <c r="L114" i="22"/>
  <c r="M114" i="22"/>
  <c r="H115" i="22"/>
  <c r="I115" i="22"/>
  <c r="J115" i="22"/>
  <c r="H11" i="22" l="1"/>
  <c r="H336" i="14"/>
  <c r="K336" i="14"/>
  <c r="K283" i="14" l="1"/>
  <c r="K13" i="14" l="1"/>
  <c r="I297" i="14" l="1"/>
  <c r="J297" i="14"/>
  <c r="L297" i="14"/>
  <c r="M297" i="14"/>
  <c r="H283" i="14" l="1"/>
  <c r="I283" i="14"/>
  <c r="J283" i="14"/>
  <c r="L283" i="14"/>
  <c r="M283" i="14"/>
  <c r="K331" i="14"/>
  <c r="K192" i="14" s="1"/>
  <c r="H331" i="14"/>
  <c r="I331" i="14"/>
  <c r="J331" i="14"/>
  <c r="L331" i="14"/>
  <c r="M331" i="14"/>
  <c r="M192" i="14" l="1"/>
  <c r="L192" i="14"/>
  <c r="K169" i="14" l="1"/>
  <c r="J12" i="10" l="1"/>
  <c r="I12" i="10"/>
  <c r="H12" i="10"/>
  <c r="M11" i="10"/>
  <c r="L11" i="10"/>
  <c r="K11" i="10"/>
  <c r="M11" i="8"/>
  <c r="L11" i="8"/>
  <c r="K11" i="8"/>
  <c r="M11" i="7"/>
  <c r="L11" i="7"/>
  <c r="K11" i="7"/>
  <c r="J13" i="6"/>
  <c r="I13" i="6"/>
  <c r="H13" i="6"/>
  <c r="M12" i="2"/>
  <c r="M11" i="2" s="1"/>
  <c r="L12" i="2"/>
  <c r="L11" i="2" s="1"/>
  <c r="K12" i="2"/>
  <c r="K11" i="2" s="1"/>
  <c r="J12" i="2"/>
  <c r="I12" i="2"/>
  <c r="H12" i="2"/>
  <c r="J17" i="13"/>
  <c r="I17" i="13"/>
  <c r="M12" i="13"/>
  <c r="L12" i="13"/>
  <c r="K12" i="13"/>
  <c r="J12" i="13"/>
  <c r="I12" i="13"/>
  <c r="H12" i="13"/>
  <c r="X11" i="13"/>
  <c r="W11" i="13"/>
  <c r="V11" i="13"/>
  <c r="U11" i="13"/>
  <c r="T11" i="13"/>
  <c r="S11" i="13"/>
  <c r="R11" i="13"/>
  <c r="Q11" i="13"/>
  <c r="P11" i="13"/>
  <c r="O11" i="13"/>
  <c r="N11" i="13"/>
  <c r="M169" i="14"/>
  <c r="L169" i="14"/>
  <c r="J169" i="14"/>
  <c r="I169" i="14"/>
  <c r="M141" i="14"/>
  <c r="L141" i="14"/>
  <c r="K141" i="14"/>
  <c r="J141" i="14"/>
  <c r="I141" i="14"/>
  <c r="W12" i="14"/>
  <c r="W11" i="14" s="1"/>
  <c r="V12" i="14"/>
  <c r="V11" i="14" s="1"/>
  <c r="M12" i="14"/>
  <c r="L12" i="14"/>
  <c r="K12" i="14"/>
  <c r="J12" i="14"/>
  <c r="I12" i="14"/>
  <c r="H12" i="14"/>
  <c r="X11" i="14"/>
  <c r="U11" i="14"/>
  <c r="T11" i="14"/>
  <c r="S11" i="14"/>
  <c r="R11" i="14"/>
  <c r="Q11" i="14"/>
  <c r="P11" i="14"/>
  <c r="O11" i="14"/>
  <c r="N11" i="14"/>
  <c r="L11" i="13" l="1"/>
  <c r="K11" i="14"/>
  <c r="K11" i="13"/>
  <c r="M11" i="13"/>
  <c r="M11" i="14"/>
  <c r="L11" i="14"/>
</calcChain>
</file>

<file path=xl/sharedStrings.xml><?xml version="1.0" encoding="utf-8"?>
<sst xmlns="http://schemas.openxmlformats.org/spreadsheetml/2006/main" count="8648" uniqueCount="632">
  <si>
    <t>ПЛАН РЕАЛИЗАЦИИ</t>
  </si>
  <si>
    <t>комплекса проектных мероприятий "Благоустройство"</t>
  </si>
  <si>
    <t>муниципальной программы "Комфортный город" на 2025 г. и плановый период 2026-2027 гг.</t>
  </si>
  <si>
    <t>Код типа структурного элемента</t>
  </si>
  <si>
    <t>Код структурного элемента</t>
  </si>
  <si>
    <t>Код напарвления расходов</t>
  </si>
  <si>
    <t>Исполнитель структурного элемента/ мероприятия</t>
  </si>
  <si>
    <t>Структурный элемент муниципальной программы / направление расходов/ меропритяие</t>
  </si>
  <si>
    <t>Значение меропрятия (результата) структурного элемента муниципальной программы / срок достижения контрольных точек меропрятий</t>
  </si>
  <si>
    <t>Финансовое обеспечение по годам реализации, тыс. руб.</t>
  </si>
  <si>
    <t xml:space="preserve">Примечание </t>
  </si>
  <si>
    <t>По программе</t>
  </si>
  <si>
    <t>разница</t>
  </si>
  <si>
    <t>Наименование показателя</t>
  </si>
  <si>
    <t>Ед. изм.</t>
  </si>
  <si>
    <t>Год реализации</t>
  </si>
  <si>
    <t>2025 год</t>
  </si>
  <si>
    <t>2026 год</t>
  </si>
  <si>
    <t>2027 год</t>
  </si>
  <si>
    <t>х</t>
  </si>
  <si>
    <t>Всего по структурному элементу</t>
  </si>
  <si>
    <t>01</t>
  </si>
  <si>
    <t>45358</t>
  </si>
  <si>
    <t>Въездной знак "Калининград", расположенный в районе транспортной развязки на г. Зеленоградск</t>
  </si>
  <si>
    <t>Количество объектов</t>
  </si>
  <si>
    <t>ед.</t>
  </si>
  <si>
    <t>НЕ переходящие объекты</t>
  </si>
  <si>
    <t>МБУ "УКС"</t>
  </si>
  <si>
    <t>1</t>
  </si>
  <si>
    <t>0</t>
  </si>
  <si>
    <t>Заключение контракта на смр</t>
  </si>
  <si>
    <t>приемка акта вып.работ</t>
  </si>
  <si>
    <t>оплата работ</t>
  </si>
  <si>
    <t>85321</t>
  </si>
  <si>
    <t>Благоустройство территорий общего пользования</t>
  </si>
  <si>
    <t>Комплект документации</t>
  </si>
  <si>
    <t>МКУ "КСЗ"</t>
  </si>
  <si>
    <t>март</t>
  </si>
  <si>
    <t>июнь</t>
  </si>
  <si>
    <t>декабрь</t>
  </si>
  <si>
    <t>Благоустройство територии общего пользования в районе бастиона «Обертайх» (ул. Литовский вал, 5)</t>
  </si>
  <si>
    <t>0,00</t>
  </si>
  <si>
    <t xml:space="preserve">Благоустройство сквера по ул. Станочной - ул. Радищева </t>
  </si>
  <si>
    <t>Благоустройство территории общего пользования "Городские часы "Древо времени" (Часовые пояса") (ул. Шевченко)</t>
  </si>
  <si>
    <t>85332</t>
  </si>
  <si>
    <t>Субсидии некоммерческой организации Благотворительному Фонду «Благоустройство и Взаимопомощь» на реализацию инвестиционных проектов, одобренных на Совете по улучшению инвестиционного климата Калининградской области</t>
  </si>
  <si>
    <t>Строительство пешеходного моста через реку Новая Преголя в районе ул.В. Гюго в г. Калининграде</t>
  </si>
  <si>
    <t>85621</t>
  </si>
  <si>
    <t>Благоустройство территорий общественных кладбищ</t>
  </si>
  <si>
    <t>2</t>
  </si>
  <si>
    <t>ноябрь 2024</t>
  </si>
  <si>
    <t>85721</t>
  </si>
  <si>
    <t xml:space="preserve">Обустройство мест массового отдыха </t>
  </si>
  <si>
    <t>85821</t>
  </si>
  <si>
    <t>Модернизация сетей наружного освещения</t>
  </si>
  <si>
    <t>Капитальный ремонт сетей наружного освещения вдоль пешеходной дорожки в парковой зоне по ул. Чкалова - ул. Каштановой аллее</t>
  </si>
  <si>
    <t>Капитальный ремонт архитектурно-художественной подсветки                                в сквере 70-летия Калининградской области</t>
  </si>
  <si>
    <t>Поставка системы управления архитектурно-художественной подсветкой по ул. Ген. Соммера</t>
  </si>
  <si>
    <t>сентябрь</t>
  </si>
  <si>
    <t>май</t>
  </si>
  <si>
    <t>Капитальный ремонт сети наружного освещения по ул. Гаражной - Юношеской - Горького (сквер)</t>
  </si>
  <si>
    <t>январь</t>
  </si>
  <si>
    <t>Проектирование сетей наружного освещения</t>
  </si>
  <si>
    <t>Декабрь</t>
  </si>
  <si>
    <t>Разработка документации по модернизации сетей наружного освещения по ул. Докука и вдоль реки Голубой в г. Калининграде (Тропа здоровья) (мкр. Чкаловск)</t>
  </si>
  <si>
    <t>декабрь 2024</t>
  </si>
  <si>
    <t>Разработка проектной и рабочей документации по объекту "Устройство архитектурно-художественной подсветки въездного знака по Балтийскому шоссе в г. Калининграде"</t>
  </si>
  <si>
    <t>февраль</t>
  </si>
  <si>
    <t xml:space="preserve">февраль </t>
  </si>
  <si>
    <t>Сквер по ул. Флотской</t>
  </si>
  <si>
    <t>Благоустройство парка "Парк Каштановый" (1 этап)</t>
  </si>
  <si>
    <t>Заключение контракта на выполнение работ</t>
  </si>
  <si>
    <t xml:space="preserve">октябрь </t>
  </si>
  <si>
    <t>апрель</t>
  </si>
  <si>
    <t>комплекса проектных мероприятий "Комфортное жилье"</t>
  </si>
  <si>
    <t>03</t>
  </si>
  <si>
    <t>85131</t>
  </si>
  <si>
    <t>Благоустройство дворовых территорий</t>
  </si>
  <si>
    <t>КГХиС</t>
  </si>
  <si>
    <t>85234</t>
  </si>
  <si>
    <t>комплекса проектных мероприятий "Окружающая среда"</t>
  </si>
  <si>
    <t>04</t>
  </si>
  <si>
    <t>45359</t>
  </si>
  <si>
    <t>Система сбора первичной очистки фильтрата, образуемого от рекультивированного полигона твердых коммунальных отходов, расположенного по адресу Калининградская область, г. Калининград, ш. Балтийское (земельные участки с кадастровыми номерами 39:15:111201:68 и 9:15:111201:291), и его удаление в систему канализации или сброс фильтрата после очистки в водные объекты при соблюдении гигиенических нормативов</t>
  </si>
  <si>
    <t>96121</t>
  </si>
  <si>
    <t>Организация мест (площадок) для накопления твердых бытовых отходов</t>
  </si>
  <si>
    <t>02</t>
  </si>
  <si>
    <t>Строительство газовой котельной по ул. Берестяная в г. Калининграде</t>
  </si>
  <si>
    <t>Строительство газовой котельной по ул. Киевская в г. Калининграде и участков тепловой сети от котельной до границ вновь образованного земельного участка</t>
  </si>
  <si>
    <t>Строительство тепловой сети с целью переключения потребителей котельной по адресу ул. Молодой гвардии, 4 в г. Калининграде на централизованное теплоснабжение</t>
  </si>
  <si>
    <t>Реконструкция тепловой сети с целью переключения абонентов котельной ООО "ТПК "Балтптицепром" на газовую котельную по ул. Берестяная в г. Калининграде</t>
  </si>
  <si>
    <t>Строительство модульной котельной по ул. Барклая де Толли, 17 в г. Калининграде</t>
  </si>
  <si>
    <t>Строительство газовой котельной "Чкаловск" по ул. Докука в г. Калининграде с переключением на нее потребителей</t>
  </si>
  <si>
    <t>Техническое перевооружение с переводом на природный газ котельной, расположенной по адресу: г. Калининград, ул. Подп. Емельянова, 156б</t>
  </si>
  <si>
    <t>Строительство модульной котельной для обеспечения теплоснабжением многоквартирного жилого дома по ул. Ю. Гагарина, 41-45 и МАОУ СОШ № 2 по ул. Ю. Гагарина, 55 в г. Калининграде</t>
  </si>
  <si>
    <t>Строительство тепловой сети с целью переключения потребителей малой угольной котельной по адресу ул. Чувашская, 1а в г. Калининграде на централизованное теплоснабжение</t>
  </si>
  <si>
    <t>Реконструкция тепловой сети с целью переключения потребителей котельной по адресу ул. П. Морозова, 115Д в г. Калининграде на централизованное теплоснабжение</t>
  </si>
  <si>
    <t>Строительство тепловой сети с целью переключения потребителей угольной котельной по адресу ул. Аллея смелых, 152а в г. Калининграде на централизованное теплоснабжение</t>
  </si>
  <si>
    <t>Строительство газовой блочно-модульной котельной по ул. Энгельса, 51а в г. Калининграде</t>
  </si>
  <si>
    <t>Техническое перевооружение с переводом на природный газ котельной по проспекту Победы, 199 в г. Калининграде</t>
  </si>
  <si>
    <t>Реконструкция участка сети дождевой канализации диаметром 400 мм с устройством очистных сооружений по ул. Льва Толстого в г. Калининграде</t>
  </si>
  <si>
    <t>Реконструкция участка сети дождевой канализации диаметром 550 мм с устройством очистных сооружений по ул. Тельмана в г. Калининград</t>
  </si>
  <si>
    <t>Реконструкция участка сети дождевой канализации с устройством очистных сооружений по ул. Тургенева, ул. Герцена в г. Калининграде</t>
  </si>
  <si>
    <t>Реконструкция участка сети дождевой канализации диаметром 750 мм с устройством очистных сооружений по ул. Герцена в г. Калининграде</t>
  </si>
  <si>
    <t>Реконструкция участка сети дождевой канализации диаметром 450 мм с устройством очистных сооружений по ул. Колхозной в г. Калининграде</t>
  </si>
  <si>
    <t>Реконструкция участка сети дождевой канализации диаметром 700 мм с устройством очистных сооружений по ул. Колхозной в г. Калининграде</t>
  </si>
  <si>
    <t>Реконструкция участка сети дождевой канализации диаметром 600 мм с устройством очистных сооружений по ул. Льва Толстого в г. Калининграде</t>
  </si>
  <si>
    <t>Строительство сетей и сооружений дождевой канализации на территории в границах ул. Украинская-ул. Согласия-ул. Рассветная-ул. Горького в г. Калининграде (2 этап)</t>
  </si>
  <si>
    <t>Строительство осушительной сети на территории в границах ул. Украинская – ул. Согласия – ул. Рассветная – ул. Горького в г. Калининграде</t>
  </si>
  <si>
    <t>Реконструкция участка сети дождевой канализации по ул. Генерала Павлова в г. Калининграде</t>
  </si>
  <si>
    <t>Реконструкция участка сети дождевой канализации по ул. Тихорецкий тупик в г. Калининграде</t>
  </si>
  <si>
    <t>Реконструкция участка сети дождевой канализации по ул. Тихорецкой в г. Калининграде</t>
  </si>
  <si>
    <t>Реконструкция участка сети дождевой канализации по ул. Судостроительной в г. Калининграде</t>
  </si>
  <si>
    <t>Реконструкция участка сети дождевой канализации по ул. Октябрьской в г. Калининграде</t>
  </si>
  <si>
    <t>Реконструкция участка сети дождевой канализации диаметром 600 мм с устройством очистных сооружений по ул. Д. Донского (район детской областной больницы) в г. Калининграде</t>
  </si>
  <si>
    <t>Реконструкция участка сети дождевой канализации диаметром 750 мм с устройством очистных сооружений по ул. Д. Донского (район детской областной больницы) в г. Калининграде</t>
  </si>
  <si>
    <t>Реконструкция участка сети дождевой канализации диаметром 300 мм с устройством очистных сооружений по пр-ду Октябрьскому 2-му в г. Калининграде</t>
  </si>
  <si>
    <t>Реконструкция участка сети дождевой канализации диаметром 300 мм с устройством очистных сооружений по пр-ду Октябрьскому 1-му в г. Калининграде</t>
  </si>
  <si>
    <t>Реконструкция участка сети дождевой канализации диаметром 250 мм с устройством очистных сооружений по ул. Сержанта Колоскова (в районе магазина «Спар») в г. Калининграде</t>
  </si>
  <si>
    <t>Реконструкция участка сети дождевой канализации диаметром 600 мм с устройством очистных сооружений по ул. Генделя-ул. Брамса в г. Калининграде</t>
  </si>
  <si>
    <t>Реконструкция участка сети дождевой канализации диаметром 800 мм с устройством очистных сооружений по пр-кту Мира-ул. Гостиной в г. Калининграде</t>
  </si>
  <si>
    <t>Реконструкция участка сети дождевой канализации диаметром 500 мм с устройством очистных сооружений по пр-кту Советскому (ориентир жилой дом № 7) в г. Калининграде</t>
  </si>
  <si>
    <t>Строительство участка сети дождевой канализации по ул. Полецкого в районе домов № 101-110 в г. Калининграде</t>
  </si>
  <si>
    <t>Строительство сетей и сооружений водоотведения в мкр. Менделеево в г. Калининграде (1 очередь)</t>
  </si>
  <si>
    <t>45252</t>
  </si>
  <si>
    <t>45551</t>
  </si>
  <si>
    <t>45552</t>
  </si>
  <si>
    <t>45554</t>
  </si>
  <si>
    <t>45555</t>
  </si>
  <si>
    <t>45556</t>
  </si>
  <si>
    <t>45557</t>
  </si>
  <si>
    <t>45559</t>
  </si>
  <si>
    <t>45561</t>
  </si>
  <si>
    <t>45564</t>
  </si>
  <si>
    <t>45565</t>
  </si>
  <si>
    <t>45566</t>
  </si>
  <si>
    <t>45567</t>
  </si>
  <si>
    <t>45568</t>
  </si>
  <si>
    <t>45569</t>
  </si>
  <si>
    <t>45570</t>
  </si>
  <si>
    <t>45571</t>
  </si>
  <si>
    <t>45572</t>
  </si>
  <si>
    <t>45573</t>
  </si>
  <si>
    <t>45574</t>
  </si>
  <si>
    <t>45575</t>
  </si>
  <si>
    <t>45576</t>
  </si>
  <si>
    <t>45577</t>
  </si>
  <si>
    <t>45578</t>
  </si>
  <si>
    <t>45258</t>
  </si>
  <si>
    <t>комплекса процессных мероприятий "Содержание территорий общего пользования"</t>
  </si>
  <si>
    <t>Значение меропрятия (результата) структурного элемента муниципальной программы</t>
  </si>
  <si>
    <t>тыс. кв.м</t>
  </si>
  <si>
    <t>85311</t>
  </si>
  <si>
    <t>6</t>
  </si>
  <si>
    <t>МБУ "Гидротехник"</t>
  </si>
  <si>
    <t>85312</t>
  </si>
  <si>
    <t>МБУ "Чистота"</t>
  </si>
  <si>
    <t>85314</t>
  </si>
  <si>
    <t>Содержание детских спортивных и игровых площадок</t>
  </si>
  <si>
    <t>69</t>
  </si>
  <si>
    <t>85324</t>
  </si>
  <si>
    <t>Количество единиц техники</t>
  </si>
  <si>
    <t>85511</t>
  </si>
  <si>
    <t>Протяженность системы водоотведения дренажных и поверхностных вод</t>
  </si>
  <si>
    <t>тыс. пог.м</t>
  </si>
  <si>
    <t>85512</t>
  </si>
  <si>
    <t>Отведение ливневых вод с территорий общего пользования</t>
  </si>
  <si>
    <t>Объем сточных вод</t>
  </si>
  <si>
    <t>тыс. куб.м</t>
  </si>
  <si>
    <t>85521</t>
  </si>
  <si>
    <t>85611</t>
  </si>
  <si>
    <t>Количество общественных кладбищ</t>
  </si>
  <si>
    <t>Содержание мест массового отдыха</t>
  </si>
  <si>
    <t>МБУ "Городские леса"</t>
  </si>
  <si>
    <t>Текущее содержание наружного освещения</t>
  </si>
  <si>
    <t>Количество светоточек</t>
  </si>
  <si>
    <t>Демонтаж самовольных построек капитального характера</t>
  </si>
  <si>
    <t xml:space="preserve">Площадь территорий </t>
  </si>
  <si>
    <t>КМК</t>
  </si>
  <si>
    <t>85313</t>
  </si>
  <si>
    <t>КпСП</t>
  </si>
  <si>
    <t>Праздничное оформление территорий города</t>
  </si>
  <si>
    <t>Количество мероприятий</t>
  </si>
  <si>
    <t>Эксплуатация и содержание системы ливневой канализации</t>
  </si>
  <si>
    <t>119</t>
  </si>
  <si>
    <t>2049</t>
  </si>
  <si>
    <t>Поддержание нормативного состояния имущества и обновление материально-технической базы учреждений, осуществляющих организацию ливневых стоков</t>
  </si>
  <si>
    <t>МБУ "Ландшафтные парки"</t>
  </si>
  <si>
    <t>Количество парков</t>
  </si>
  <si>
    <t>Поддержание нормативного состояния имущества и обновление материально-технической базы в целях обустройства мест массового отдыха</t>
  </si>
  <si>
    <t>Демонтаж самовольно возведенных некапитальных объектов, сооружений</t>
  </si>
  <si>
    <t>МКУ "КСЗ", МБУ "Чистота"</t>
  </si>
  <si>
    <t>комплекса процессных мероприятий "Коммунальное хозяйство"</t>
  </si>
  <si>
    <t>85211</t>
  </si>
  <si>
    <t>Схема теплоснабжения</t>
  </si>
  <si>
    <t>85212</t>
  </si>
  <si>
    <t>Содержание объектов газоснабжения</t>
  </si>
  <si>
    <t xml:space="preserve">Протяженность </t>
  </si>
  <si>
    <t>км</t>
  </si>
  <si>
    <t>85213</t>
  </si>
  <si>
    <t>Схема водоснабжения и водоотведения</t>
  </si>
  <si>
    <t>85232</t>
  </si>
  <si>
    <t>МП "Калининградтеплосеть"</t>
  </si>
  <si>
    <t>Капитальный ремонт переданного в пользование муниципального имущества</t>
  </si>
  <si>
    <t>85233</t>
  </si>
  <si>
    <t>Содержание встроенных в многоквартирные дома угольных котельных</t>
  </si>
  <si>
    <t>4</t>
  </si>
  <si>
    <t>комплекса процессных мероприятий "Городские леса"</t>
  </si>
  <si>
    <t>84712</t>
  </si>
  <si>
    <t>Организация использования, охраны, защиты и воспроизводства городских лесов</t>
  </si>
  <si>
    <t>Площадь</t>
  </si>
  <si>
    <t>га</t>
  </si>
  <si>
    <t>Поддержание нормативного состояния имущества и обновление материально-технической базы учреждений в целях организации использования, охраны, защиты и воспроизводства городских лесов</t>
  </si>
  <si>
    <t>84722</t>
  </si>
  <si>
    <t>94211</t>
  </si>
  <si>
    <t>Подготовка документов территориального планирования, документации по планировке территории</t>
  </si>
  <si>
    <t>94212</t>
  </si>
  <si>
    <t>КГРиЦ</t>
  </si>
  <si>
    <t>Поддержание нормативного состояния имущества и обновление материальной базы учреждений в целях реализацией инвестиционных проектов</t>
  </si>
  <si>
    <t>Управление реализацией инвестиционных проектов</t>
  </si>
  <si>
    <t>05</t>
  </si>
  <si>
    <t>85411</t>
  </si>
  <si>
    <t>Содержание зеленых насаждений, расположенных на территориях общего пользования</t>
  </si>
  <si>
    <t>Количество насаждений</t>
  </si>
  <si>
    <t>85421</t>
  </si>
  <si>
    <t>Озеленение территорий</t>
  </si>
  <si>
    <t>ед</t>
  </si>
  <si>
    <t>Заключение контракта на СМР</t>
  </si>
  <si>
    <t>Приемка акта вып.работ СМР</t>
  </si>
  <si>
    <t>Оплата работ СМР</t>
  </si>
  <si>
    <t>октябрь</t>
  </si>
  <si>
    <t>ноябрь</t>
  </si>
  <si>
    <t>июль</t>
  </si>
  <si>
    <t>август</t>
  </si>
  <si>
    <t>Строительство газовой котельной "Цепрусс" с переключением на нее многоквартирных жилых домов</t>
  </si>
  <si>
    <t>завершение работ СМР</t>
  </si>
  <si>
    <t>Строительство тепловой сети с целью переключения потребителей котельной по адресу ул. Летняя, 50а в г. Калининграде на централизованное теплоснабжение</t>
  </si>
  <si>
    <t>Строительство тепловой сети с целью переключения потребителей котельной АО "Молоко"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</si>
  <si>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П. Морозова, 146-156в г. Калининграде на централизованное теплоснабжение</t>
  </si>
  <si>
    <t>Строительство тепловой сети с целью переключения МКД по ул. Коммунистической, 46 а-г на централизованное теплоснабжение</t>
  </si>
  <si>
    <t xml:space="preserve">Март </t>
  </si>
  <si>
    <t>Приемка выполненных работ</t>
  </si>
  <si>
    <t>Сентябрь</t>
  </si>
  <si>
    <t>Оплата работ</t>
  </si>
  <si>
    <t>Октябрь</t>
  </si>
  <si>
    <t>Приемка акта вып.работ</t>
  </si>
  <si>
    <t>Ноябрь</t>
  </si>
  <si>
    <t>Заключение контракта на пд</t>
  </si>
  <si>
    <t xml:space="preserve">Выполнение комплекса инженерно-геодезических изысканий (топографическая съемка с проверкой полноты планов в организациях эксплуатирующих инженерные сети, подеревная съемка с перечетной ведомостью зеленых насаждений) </t>
  </si>
  <si>
    <t xml:space="preserve">заключение контракта </t>
  </si>
  <si>
    <t>подписание акта выполненных работ</t>
  </si>
  <si>
    <t>заключение контракта на выполнение работ</t>
  </si>
  <si>
    <t>приемка выполненных работ</t>
  </si>
  <si>
    <t>Адресная материальная помощь гражданам в целях устройства индивидуального квартирного источника тепловой энергии</t>
  </si>
  <si>
    <t>проспект Победы, д. 18</t>
  </si>
  <si>
    <t>подписание акта приемочной комиссии о завершении переустройства и (или) перепланировки помещения</t>
  </si>
  <si>
    <t xml:space="preserve">перечисление адресной материальной помощи </t>
  </si>
  <si>
    <t>проспект Мира, д. 77-79</t>
  </si>
  <si>
    <t>ул. Марш. Новикова, д. 26-30</t>
  </si>
  <si>
    <t>Обустройство мест захоронения п. Медведевка</t>
  </si>
  <si>
    <t>Капитальный ремонт сети наружного освещения в сквере Героев спецназа ФСБ в г. Калининграде</t>
  </si>
  <si>
    <t>Капитальный ремонт кабельной линии по адресу: г. Калининград, проспект Мира, д. 15</t>
  </si>
  <si>
    <t>Технологическое присоединение</t>
  </si>
  <si>
    <t>чел.</t>
  </si>
  <si>
    <t>Количество переселяемых граждан</t>
  </si>
  <si>
    <t>Расселяемая площадь</t>
  </si>
  <si>
    <t>Расселение непригодных жилых помещений</t>
  </si>
  <si>
    <t>Оплата контракта</t>
  </si>
  <si>
    <t>Заключение контракта</t>
  </si>
  <si>
    <t>КМИиЗР</t>
  </si>
  <si>
    <t>85111</t>
  </si>
  <si>
    <t>Улучшение качества оказания муниципальных услуг в целях обустройства мест массового отдыха</t>
  </si>
  <si>
    <t>МБУ "Дирекция ландшафтных парков"</t>
  </si>
  <si>
    <t>декабрь (1 этап)</t>
  </si>
  <si>
    <t>декабрь (2 этап)</t>
  </si>
  <si>
    <t>заключение договоров на оказание услуг по разработке ПСД и на выполнение работ</t>
  </si>
  <si>
    <t>Контейнерная площадка ул. Интернациональная, 60-62</t>
  </si>
  <si>
    <t>Развитие коммунальной инфраструктуры</t>
  </si>
  <si>
    <t>Организация стоков ливневых вод</t>
  </si>
  <si>
    <t>Территория общего пользования, прилегающая к озеру Пеньковому (ул. Коммунистическая)</t>
  </si>
  <si>
    <t>Создание комфортной городской среды</t>
  </si>
  <si>
    <t xml:space="preserve">декабрь </t>
  </si>
  <si>
    <t xml:space="preserve">План реализации </t>
  </si>
  <si>
    <t xml:space="preserve">Код типа  структур-ного элемента </t>
  </si>
  <si>
    <t xml:space="preserve">Код   структурного элемента </t>
  </si>
  <si>
    <t>Код направления расходов (Доп КР)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</si>
  <si>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</si>
  <si>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</si>
  <si>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Значение показателя мероприятия (результата) структурного элемента МП/ объекта мероприятия/ контрольных точек</t>
  </si>
  <si>
    <t>Финансовое обеспечениепо годам реализации, тыс.руб.</t>
  </si>
  <si>
    <t xml:space="preserve">Наименование показателя </t>
  </si>
  <si>
    <t>×</t>
  </si>
  <si>
    <t>кв.м.</t>
  </si>
  <si>
    <t>Приобретение (выкуп) помещений в целях расселения граждан из аварийного жилищного фонда</t>
  </si>
  <si>
    <t>Выплата возмещения за расселяемые помещения дома по ул. Бойко, д. 13</t>
  </si>
  <si>
    <t>Вступление в силу решения суда об изъятии помещения, выплате возмещения за изымаемое помещение</t>
  </si>
  <si>
    <t>Выплата возмещения собственникам помещений</t>
  </si>
  <si>
    <t>Выплата возмещения за расселяемые помещения дома по ул. Нансена, д. 1а</t>
  </si>
  <si>
    <t>Выплата возмещения за расселяемые помещения дома по ул. Чехова, д. 3-5</t>
  </si>
  <si>
    <t>Приобретение жилых помещений для расселения аварийного дома по ул. Боткина, д. 8*</t>
  </si>
  <si>
    <t>Приемка жилых помещений, переселение граждан</t>
  </si>
  <si>
    <t>Предоставление жилых помещений для расселения аварийного дома в мкр. Совхозный, д. 29</t>
  </si>
  <si>
    <t>Предоставление жилого помещения</t>
  </si>
  <si>
    <t>ул. Грибная, д. 5-7</t>
  </si>
  <si>
    <t>ул. Окская, д. 12, кв. 2</t>
  </si>
  <si>
    <t>ул. Клинская, д. 24, кв. 2</t>
  </si>
  <si>
    <t>комплекса процессных мероприятий "Городское развитие"</t>
  </si>
  <si>
    <t>муниципальной программы "Комфортный город" на 2025 г. и плановый период 2026 - 2027 гг.</t>
  </si>
  <si>
    <t>Код нап- равления расходов</t>
  </si>
  <si>
    <t xml:space="preserve">Исполнитель структурного элемента/ мероприятия </t>
  </si>
  <si>
    <t>Структурный элемент муниципальной программы/направление расходов/мероприятие</t>
  </si>
  <si>
    <t>Значение мероприятия (результата) структурного элемента муниципальной программы</t>
  </si>
  <si>
    <t>Сумма финансового обеспечения по годам реализации, тыс. руб.</t>
  </si>
  <si>
    <t>Плановое значение</t>
  </si>
  <si>
    <t xml:space="preserve">2025 год </t>
  </si>
  <si>
    <t xml:space="preserve">2026 год </t>
  </si>
  <si>
    <t>шт.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</si>
  <si>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</si>
  <si>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>Оценка рыночной стоимости права на заключение договора о комплексном развитии  территорий в г. Калининграде</t>
  </si>
  <si>
    <t>CD-диск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</si>
  <si>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</si>
  <si>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сопровождаемых проектов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</si>
  <si>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</si>
  <si>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</si>
  <si>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Колиество учреждений</t>
  </si>
  <si>
    <t>Ремонт и приведение в нормативное состояние кабинетов в административном здании МБУ "Управление капитального строительства"</t>
  </si>
  <si>
    <t>Приложение № 1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</si>
  <si>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2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</si>
  <si>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4
к приказу комитета городского хозяйства и  строительства
администрации городского округа 
«Город Калининград»
от «____» _________ 202__ г.  №____</t>
  </si>
  <si>
    <t xml:space="preserve">Приложение № 5 к приказу комитета городского хозяйства и строительства от "___"__________2025г. № ____     </t>
  </si>
  <si>
    <t>Приложение № 6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</si>
  <si>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7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</si>
  <si>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8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</si>
  <si>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10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</si>
  <si>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11
к приказу комитета городского хозяйства и  строительства
администрации городского округа 
«Город Калининград»
от «____» _________ 202__ г.  №____</t>
  </si>
  <si>
    <t>Код направления расходов</t>
  </si>
  <si>
    <t>100</t>
  </si>
  <si>
    <t>45</t>
  </si>
  <si>
    <t>Количество единиц техники и оборудования</t>
  </si>
  <si>
    <t>200</t>
  </si>
  <si>
    <t xml:space="preserve">* </t>
  </si>
  <si>
    <t>уточнение адресного списка объектов по итогам прохождения контрольной точки - в октябре предыдущего года по итогам подготовки КГРиЦ проектных решений, согласованных ресурсоснабжающими организациями</t>
  </si>
  <si>
    <t>Октябрь *</t>
  </si>
  <si>
    <t>Территория общего пользования, прилегающая к озеру Верхнему, в районе дома № 75 по ул. Курортной</t>
  </si>
  <si>
    <t>Общественные территории для благоустройства
в 2026-2027 гг. определятся по итогам голосования, запланированного к проведению в 2025-2026 гг.</t>
  </si>
  <si>
    <t>приемка работ</t>
  </si>
  <si>
    <t>октябрь 2024</t>
  </si>
  <si>
    <t>сентябрь 2024</t>
  </si>
  <si>
    <t>подведение итогов голосования в 2025 году (для объектов благоустройства 2026 года)</t>
  </si>
  <si>
    <t>подведение итогов голосования в 2026 году (для объектов благоустройства 2027 года)</t>
  </si>
  <si>
    <t>завершение работ, ввод объекта в эксплуатацию</t>
  </si>
  <si>
    <t xml:space="preserve">перечисление субсидии </t>
  </si>
  <si>
    <t>Выполнение работ по благоустройству входной группы общественного кладбища по пр-кту Мира</t>
  </si>
  <si>
    <t>Разработка проектно-сметной документации по обустройству места массового отдыха (оз. Шенфлиз)</t>
  </si>
  <si>
    <t>Технологическое присоединение для электроснабжения общественного туалета, расположенного на наб. Адм. Трибуца</t>
  </si>
  <si>
    <t>оплата за технологическое присоединение</t>
  </si>
  <si>
    <t>заключение контракта на псд</t>
  </si>
  <si>
    <t xml:space="preserve">Разработка проектной документации по обустройству наружного освещения от жилого комплекса «Белый сад» и многоквартирного дома № 70 по ул. Летняя до МАОУ СОШ № 46 по ул. Летняя, 48 </t>
  </si>
  <si>
    <t>Разработка проектной документации по модернизации наружного освещения по ул. Большая окружная 3-я (от ул. Горького до ул. Клары Цеткин)</t>
  </si>
  <si>
    <t xml:space="preserve">Разработка рабочей документации по обустройству наружного освещения на территории общего пользования пешеходной дорожки вдоль канала
от ул. Каштановая аллея, 173 до ул. Каштановая аллея, 177 </t>
  </si>
  <si>
    <t>Комплект документации в отношении выявленных бесхозных объектов</t>
  </si>
  <si>
    <t xml:space="preserve">Капитальный ремонт исполнительных и питательных пунктов сети наружного освещения городского округа "Город Калининград" </t>
  </si>
  <si>
    <t>Количество питательных пунктов</t>
  </si>
  <si>
    <t>утверждение перечня объектов на 2026-2027 гг.</t>
  </si>
  <si>
    <t>комплекса проектных мероприятий "Коммунальная инфраструктура и организация стоков ливневых вод"</t>
  </si>
  <si>
    <t>453**</t>
  </si>
  <si>
    <t>заключение контракта на разработку ПСД (раздел ПЗУ)</t>
  </si>
  <si>
    <t>завершение работ по разработке ПСД</t>
  </si>
  <si>
    <t>Технологическое присоединение к электрическим сетям объекта: "Наружное освещение, насосное оборудование" 
(ул. Правая Набережная, 25а)</t>
  </si>
  <si>
    <t>Капитальный ремонт сети наружного освещения городского округа "Город Калининград" в 2026-2027 гг.</t>
  </si>
  <si>
    <t>Обустройство места массового отдыха (пруд Голубые озера), в том числе разработка проектно-сметной документации</t>
  </si>
  <si>
    <t>заключение контракта на разработку псд</t>
  </si>
  <si>
    <t>Количество квартир</t>
  </si>
  <si>
    <t>Контейнерная площадка ул. Лесопильная, 68</t>
  </si>
  <si>
    <t>Контейнерная площадка ул. Герцена, 1 Е. 1 Ж, 1 З</t>
  </si>
  <si>
    <t>Контейнерная площадка ул. Репина, 46</t>
  </si>
  <si>
    <t>Контейнерная площадка ул. подп. Емельянова, 80</t>
  </si>
  <si>
    <t>формирование адресного перечня объектов на 2026 год</t>
  </si>
  <si>
    <t>формирование адресного перечня объектов на 2027 год</t>
  </si>
  <si>
    <t>Контейнерная площадка ул. Литовский вал, 89 А</t>
  </si>
  <si>
    <t>Контейнерная площадка ул. Аллея смелых, 24 Б</t>
  </si>
  <si>
    <t>Контейнерная площадка ул. З. Космодемьянской, 2-8</t>
  </si>
  <si>
    <t>Контейнерная площадка ул. Багратиона, 93</t>
  </si>
  <si>
    <t>Контейнерная площадка ул. Киевская, 112</t>
  </si>
  <si>
    <t>Контейнерная площадка пер. Иртышский, 4</t>
  </si>
  <si>
    <t>Контейнерная площадка ул. Космическая, 36</t>
  </si>
  <si>
    <t>Контейнерная площадка  ул. Сызранская (пер. Арзамасский, 8 А)</t>
  </si>
  <si>
    <t>Контейнерная площадка ул. Судостроительная, 45 (подьездной путь)</t>
  </si>
  <si>
    <t>Контейнерные площадки (адреса на уточнении)</t>
  </si>
  <si>
    <t>И4</t>
  </si>
  <si>
    <t>МКУ "КСЗ", 
МБУ "Гидротехник"</t>
  </si>
  <si>
    <t>МКУ "КСЗ"
МБУ "Городские леса"</t>
  </si>
  <si>
    <t>Количество присоединенных объектов</t>
  </si>
  <si>
    <t xml:space="preserve">Получение гос. экспертизы </t>
  </si>
  <si>
    <t>Завершение работ по разработке ПСД</t>
  </si>
  <si>
    <t xml:space="preserve">Количество объектов </t>
  </si>
  <si>
    <t>Строительство газовой котельной "Прибрежная" по ул. Заводская 
в г. Калининграде с переключением на нее потребителей</t>
  </si>
  <si>
    <t>Строительство тепловой сети с целью подключения ЦТП "Парусная" 
по ул. Казанской в г. Калининграде</t>
  </si>
  <si>
    <t>Количество комплектов проектной документации</t>
  </si>
  <si>
    <t>Количество комплектов документации</t>
  </si>
  <si>
    <t>Содержание территории городского округа</t>
  </si>
  <si>
    <t>Уборка и санитарное содержание территорий общего пользования</t>
  </si>
  <si>
    <t>Поддержание нормативного состояния имущества и обновление материально-технической базы учреждений в целях содержания территории общего пользования</t>
  </si>
  <si>
    <t>Предоставление жилых помещений  в целях расселения граждан из аварийного жилищного фонда</t>
  </si>
  <si>
    <t>Количество утилизированного брошенного транспорта</t>
  </si>
  <si>
    <t>Количество перемещенного брошенного транспорта</t>
  </si>
  <si>
    <t>Количество пляжей</t>
  </si>
  <si>
    <t>Количество учреждений</t>
  </si>
  <si>
    <t>Содержание территорий общественных кладбищ</t>
  </si>
  <si>
    <t>Демонтаж рекламных конструкций и иных материалов рекламного характера</t>
  </si>
  <si>
    <t>Осуществление мероприятий по рекультивации земельных участков</t>
  </si>
  <si>
    <t>Ведение цифрового дежурного плана и цифровой картографической основы</t>
  </si>
  <si>
    <t>проведение мероприятий по отбору дворовых территорий для формирования адресного перечня на 2026 год</t>
  </si>
  <si>
    <t>Благоустройство дворовых территорий в 2026 году</t>
  </si>
  <si>
    <t>Благоустройство дворовых территорий в 2027 году</t>
  </si>
  <si>
    <t>проведение мероприятий по отбору дворовых территорий для формирования адресного перечня на 2027 год</t>
  </si>
  <si>
    <t xml:space="preserve">ноябрь </t>
  </si>
  <si>
    <t>регионального проекта "Формирование комфортной городской среды"</t>
  </si>
  <si>
    <t>комплекса процессных мероприятий "Зеленые насаждения"</t>
  </si>
  <si>
    <t>Благоустройство парка "парк Каштановый" (2 этап)</t>
  </si>
  <si>
    <t xml:space="preserve">Благоустройство сквера "Семейный" (ул. Яналова - ул. Каштановая аллея) </t>
  </si>
  <si>
    <t xml:space="preserve">Работы по устройству тротуара на территории сквера по ул.Строительной в г.Калининграде </t>
  </si>
  <si>
    <t>Выполнение работ по устройству тротуаров на территории набережной Генерала Карбышева в г. Калининграде</t>
  </si>
  <si>
    <t>Дополнительные работы по объекту «Благоустройство территории земельных участков в границах улиц Пролетарская – Ракитная – ручей Парковый – Горького в городе Калининграде» (1 этап)</t>
  </si>
  <si>
    <t>Работы по благоустройству территории общего пользования в районе д. 19 по ул. Береговой в г. Калининграде (дополнительные работы)</t>
  </si>
  <si>
    <t>Благоустройство территории (детская игровая площадка, дорожки, освещение) по наб. Ген. Карбышева</t>
  </si>
  <si>
    <t>Благоустройство территрории набережной Петра Великого (1 этап)</t>
  </si>
  <si>
    <t>заключение контракта на товар</t>
  </si>
  <si>
    <t>приемка товара</t>
  </si>
  <si>
    <t>оплата товара</t>
  </si>
  <si>
    <t>Выполнение работ по благоустройству территории общего пользования, прилегающей к озеру Летнее в г. Калининграде (Устройство настила из террасной доски у водоёма)</t>
  </si>
  <si>
    <t>Обустройство мангальной площадки на территории общего пользования, расположенной в районе озера Карповского в мкр. Прегольском</t>
  </si>
  <si>
    <t>Обустройство мангальной площадки на территории общего пользования, расположенной между озером Форелевым и Ушаковским заливом в г. Калининграде</t>
  </si>
  <si>
    <t>Капитальный ремонт сети наружного освещения по ул. Краснооктябрьская в городе Калининграде</t>
  </si>
  <si>
    <t>Капитальный ремонт сети наружного освещения по ул. Черняховского в городе Калининграде</t>
  </si>
  <si>
    <t>Технологическое присоединение необходимо для электроснабжения объекта: Наружное освещение, архитектурная подсветка (ПП-103), расположенного по адресу: Калининград г, ул. Театральная, сквер Мать-Россия</t>
  </si>
  <si>
    <t>Технологическое присоединение к электрическим сетям объекта "ПП-103, нарежное освещение, архитектурная подсветка", расположенного по  адресу: г.Калининград, ул.Театральная, сквер Мать-Россия, ПП-103</t>
  </si>
  <si>
    <t xml:space="preserve">Топографическая съемка </t>
  </si>
  <si>
    <t>Топографическая съемка, восстановление (переоформление) документов</t>
  </si>
  <si>
    <t>Услуги авторского надзора за выполнением работ по объекту:"Работы по сохранению объекта культурного наследия федерального занчения "Памятник Фридриху Шиллеру" (Устройство архитектурного освещения памятника Фридриху Шиллеру в г. Калининграде)</t>
  </si>
  <si>
    <t>Модернизация сети наружного освещенияпо ул Воскресенскаяд.2-4 г. Калининграде</t>
  </si>
  <si>
    <t>ПСД сети архитектурной подсветки в районе памятника Пеонерам рыбо-промыслового флота ул. Гюго</t>
  </si>
  <si>
    <t>Разработка проектной и рабочей документации по устройству архитектурно-художественной подсветки въездных знаков, расположенных на Советском пр-кте,  по Калининградскому шоссе (в районе ул. А. Суворова), ул. Дзержинского, Московскому пр-кту (автомобильная дорога Калининград- Черняховск - Нестеров)</t>
  </si>
  <si>
    <t>Модернизация сети возле "домика Смотрителя"</t>
  </si>
  <si>
    <t>Контейнерная площадка ул. Ермака, 8</t>
  </si>
  <si>
    <t xml:space="preserve">Контейнерная площадка микрорайон Чкаловск ул. Мира, 10 </t>
  </si>
  <si>
    <t>Контейнерная площадка ул. Дзержинского, 78 (ремонт)</t>
  </si>
  <si>
    <t>Контейнерная площадка ул. Школьная, 3-5 (ремонт)</t>
  </si>
  <si>
    <t>Контейнерная площадка ул. Грекова - ул. Кронштадтская (ремонт)</t>
  </si>
  <si>
    <t>Топографическая съемка, технические условия</t>
  </si>
  <si>
    <t>Контейнерная площадка ул. Батальная, 71</t>
  </si>
  <si>
    <t>Контейнерная площадка ул.Комсомольская, 37</t>
  </si>
  <si>
    <t>Контейнерная площадка ул.Богатырская, 26-28</t>
  </si>
  <si>
    <t>Контейнерная площадка ул.пер. Майский, 1</t>
  </si>
  <si>
    <t>Контейнерная площадка ул. Пионерская, 60</t>
  </si>
  <si>
    <t>Контейнерная площадка ул. Эльблонгская, 9-11</t>
  </si>
  <si>
    <t>Контейнерная площадка ул. Ген.-лейт.Озерова, 2</t>
  </si>
  <si>
    <t>Контейнерная площадка ул. Марш. Новикова, 4</t>
  </si>
  <si>
    <t>Контейнерная площадка ул. Ракитная, 9-15</t>
  </si>
  <si>
    <t>Контейнерная площадка ул. П.Морозова,101-103</t>
  </si>
  <si>
    <t>заключение контракта на ПСД</t>
  </si>
  <si>
    <t>оплата работ ПСД</t>
  </si>
  <si>
    <t>ед..</t>
  </si>
  <si>
    <t>Проведение работ по благоустройству территории парка им. Юрия Гагарина, расположенного  по адресу г. Калининград, ул. Киевская, 134</t>
  </si>
  <si>
    <t>заключение контракта на выполнение работ (электрические сети, освещение, видеонаблюдение, оповещение)</t>
  </si>
  <si>
    <t xml:space="preserve">заключение контракта на выполнение работ </t>
  </si>
  <si>
    <t>декабрь (3 этап)</t>
  </si>
  <si>
    <t>Устройство детской и спортивной площадки, расположенной на территории объекта культурного наследия местного (муниципального значения) "Парк им. Макса Ашманна" 1910 год по адресу: г. Калининград, ул. М. Лесная-ул.Герцена-ул. Плдполковника Ефремова. Технический, авторский надзор</t>
  </si>
  <si>
    <t>заключение контракта на разработку проектно-сметной документации</t>
  </si>
  <si>
    <t xml:space="preserve">завершение работ по разработке проектно-сметной документации </t>
  </si>
  <si>
    <t>Приобретение жилых помещений для расселения аварийного дома по ул. Судостроительной, д. 17А*</t>
  </si>
  <si>
    <t>Приобретение жилых помещений для расселения аварийного дома по ул. Коммунистической, д. 22*</t>
  </si>
  <si>
    <t>Приобретение жилых помещений для расселения аварийного дома по ул. Коммунистической, д. 20*</t>
  </si>
  <si>
    <t>Приобретение жилых помещений для расселения аварийного дома по ул. Новинской, д. 24*</t>
  </si>
  <si>
    <t>Приобретение жилых помещений для расселения аварийного дома по ул. Нансена, д. 61*</t>
  </si>
  <si>
    <t>Приобретение жилых помещений для расселения аварийного дома по ул. Летней, д. 26*</t>
  </si>
  <si>
    <t>Приобретение жилых помещений для расселения аварийного дома по ул. Минусинской, д. 4*</t>
  </si>
  <si>
    <t>Приобретение жилых помещений для расселения аварийного дома по ул. К. Заслонова, д. 5А*</t>
  </si>
  <si>
    <t>Приобретение жилых помещений для расселения аварийного дома по ул. Возрождения, д. 19*</t>
  </si>
  <si>
    <t>Приобретение жилых помещений для расселения аварийного дома по ул. Батальной, д. 31-37*</t>
  </si>
  <si>
    <t>Приобретение жилых помещений для расселения аварийного дома по ул. Семипалатинской, д. 76*</t>
  </si>
  <si>
    <t>Выплата возмещения за расселяемые помещения дома по ул. Сестрорецкой, д. 13</t>
  </si>
  <si>
    <t>Выплата возмещения за расселяемые помещения дома по пер. Литовскому, д. 18</t>
  </si>
  <si>
    <t>Выплата возмещения за расселяемые помещения дома по ул. Муромской, д.7</t>
  </si>
  <si>
    <t>Выплата возмещения за расселяемые помещения дома по туп. Транспортному, 10а</t>
  </si>
  <si>
    <t>Выплата возмещения за расселяемые помещения дома по ул. Красной, д. 272-274</t>
  </si>
  <si>
    <t>Выплата возмещения за расселяемые помещения дома по ул. Рижской, д. 14</t>
  </si>
  <si>
    <t>Комплекса проектных мероприятий "Переселение граждан из аварийного жилищного фонда и муниципальных жилых помещений, признанных непригодными для проживания" муниципальной программы "Комфортный город"  
на период 2025 год и плановый период 2026-2027 годов</t>
  </si>
  <si>
    <t>Структурный элемент муниципальной программы / направление расходов/ мероприятие</t>
  </si>
  <si>
    <t>Значение мероприятия (результата) структурного элемента муниципальной программы / срок достижения контрольных точек мероприятий</t>
  </si>
  <si>
    <t>Благоустройство дворовой территории многоквартирных домов по ул. Подп. Емельянова, 84а, 88а, 86а</t>
  </si>
  <si>
    <t>Благоустройство дворовой территории многоквартирных домов по ул. Комсомольская, 33, 35</t>
  </si>
  <si>
    <t>Благоустройство дворовой территории многоквартирных домов по  наб. Адмирала Трибуца, 53, 55-65, 67</t>
  </si>
  <si>
    <t>Благоустройство дворовой территории многоквартирных домов по  переулку Карташева, 16, 18</t>
  </si>
  <si>
    <t>Благоустройство дворовой территории многоквартирного дома по ул. Огарева, 36</t>
  </si>
  <si>
    <t>Благоустройство дворовой территории многоквартирного дома по  ул. Нарвская, 62</t>
  </si>
  <si>
    <t>Благоустройство дворовой территории многоквартирного дома по  ул. Пионерская, 24-26</t>
  </si>
  <si>
    <t>Благоустройство дворовой территории многоквартирного дома ул. Маяковского, 13-19</t>
  </si>
  <si>
    <t>Благоустройство дворовой территории многоквартирного дома по ул. Кирова, 25-27</t>
  </si>
  <si>
    <t>Благоустройство дворовой территории многоквартирного дома по ул. Грибоедова, 13-19</t>
  </si>
  <si>
    <t>Благоустройство дворовой территории многоквартирного дома по ул. Красносельская, 18</t>
  </si>
  <si>
    <t>Благоустройство дворовой территории многоквартирного дома по ул. Литовский вал, 23</t>
  </si>
  <si>
    <t>Благоустройство дворовой территории многоквартирного дома по ул. 9 Апреля, 24-30</t>
  </si>
  <si>
    <t>Благоустройство дворовой территории многоквартирного дома по ул. Багратиона, 81-85</t>
  </si>
  <si>
    <t>Благоустройство дворовой территории многоквартирного дома по ул. Белинского, 53</t>
  </si>
  <si>
    <t>Благоустройство дворовой территории многоквартирного дома по ул. Чайковского, 26-30</t>
  </si>
  <si>
    <t>Благоустройство дворовой территории многоквартирного дома по ул. Чайковского, 4-10</t>
  </si>
  <si>
    <t>Благоустройство дворовой территории многоквартирного дома по ул. Каштановая аллея, 103-105</t>
  </si>
  <si>
    <t>Возмещение расходов собственника земельных участков</t>
  </si>
  <si>
    <t xml:space="preserve">Количество дворовых территорий </t>
  </si>
  <si>
    <t>Подготовка справки-расчета муниципальной доли участия</t>
  </si>
  <si>
    <t>Оплата возмещения</t>
  </si>
  <si>
    <t>ул. Кутузова, д. 41</t>
  </si>
  <si>
    <t>85134</t>
  </si>
  <si>
    <t>Оказание дополнительной помощи в проведении капитального ремонта общего имущества в МКД</t>
  </si>
  <si>
    <t>Количество домов</t>
  </si>
  <si>
    <t>заключение соглашения о предоставлении субсидии</t>
  </si>
  <si>
    <t>предоставление субсидии</t>
  </si>
  <si>
    <t>85133</t>
  </si>
  <si>
    <t>Капитальный ремонт общего имущества в МКД (по решению судов)</t>
  </si>
  <si>
    <t>ул. Чаадаева, д. 19-33 (п. 31)</t>
  </si>
  <si>
    <t xml:space="preserve"> </t>
  </si>
  <si>
    <t>ул. Р. Люксембург, д. 1-1а</t>
  </si>
  <si>
    <t>ул. Артиллерийская, д. 57</t>
  </si>
  <si>
    <t>Апрель</t>
  </si>
  <si>
    <t>Июнь</t>
  </si>
  <si>
    <t>Июль</t>
  </si>
  <si>
    <t>КРДТИ</t>
  </si>
  <si>
    <t>Количество транспортных средств с размещенным логотипом</t>
  </si>
  <si>
    <t>МКУ "ЦИКТ"</t>
  </si>
  <si>
    <t>Содержание, техническое обслуживание и ремонт линейно-кабельных сооружений связи</t>
  </si>
  <si>
    <t>Протяженность сети</t>
  </si>
  <si>
    <t>Поддержание нормативного состояния имущества и обновление материально-технической базы учреждений в целях содержания общественных кладбищ</t>
  </si>
  <si>
    <t>84111</t>
  </si>
  <si>
    <t>85622</t>
  </si>
  <si>
    <t>МБУ "АЛЬТА"</t>
  </si>
  <si>
    <t>МКУ "КСЗ"
МБУ "Чистота"             КРДТИ</t>
  </si>
  <si>
    <t>регионального проекта "Модернизация коммунальной инфраструктуры"</t>
  </si>
  <si>
    <t>И3</t>
  </si>
  <si>
    <t>45260</t>
  </si>
  <si>
    <t>Техническое перевооружение с переводом на газ котельной по ул. А. Невского, 188 в г. Кавлининграде</t>
  </si>
  <si>
    <t>Приложение №9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</si>
  <si>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12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</si>
  <si>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13
к приказу комитета городского хозяйства и  строительства
администрации городского округа 
«Город Калининград»
от «____» _________ 202__ г.  №____</t>
  </si>
  <si>
    <t>Модернизация сети наружного освещения в районе д.17                               по ул. Генерала Толстикова</t>
  </si>
  <si>
    <t>Модернизация сети наружного освещения в районе детской площадки по ул. Дарвина,12</t>
  </si>
  <si>
    <t xml:space="preserve">Устройство и модернизация сети наружного освещения                                  ул. Мариупольская, д. 7-9 </t>
  </si>
  <si>
    <t>Устройство и модернизация сети наружного освещения в сквере Первым переселенцам</t>
  </si>
  <si>
    <t xml:space="preserve">Устройство и модернизация сети наружного освещения                                            Московский пр-кт, 171А к дому ул. Физкультурная, 25 </t>
  </si>
  <si>
    <t>Устройство и модернизация сети наружного освещения между домами ул. 9 Апреля,90 и ул. Литовский вал,32А</t>
  </si>
  <si>
    <t>Модернизация сети наружного освещенияпо по ул. Грибоедова от ул. Ленинградской, 36  до пер. Грибоедова</t>
  </si>
  <si>
    <t>комплекса процессных мероприятий регионального проекта "Модернизация коммунальной инфраструктуры"</t>
  </si>
  <si>
    <t>Капитальный ремонт переданного в пользованин муниципального имущества</t>
  </si>
  <si>
    <t>26*</t>
  </si>
  <si>
    <t>* количесво объектов без объектов регионального проекта "Развитие коммунальной инфраструктуры", но в финансовом обеспечении 118 704,63 тыс. руб. доля муниципалитета (50%) на объекты регионального проекта, которая будет перераспределена на региональный проект.</t>
  </si>
  <si>
    <t>Заключение контракта на пересчет сметной стоимости</t>
  </si>
  <si>
    <t>Март</t>
  </si>
  <si>
    <t>Май</t>
  </si>
  <si>
    <t>Завершение работ СМР</t>
  </si>
  <si>
    <t>45283</t>
  </si>
  <si>
    <t>Реконструкция участка тепловой сети по ул. Некрасова от границы земельного участка с КН 39:15:131808:580 (ул. Лескова, 12) до ТК 9-9 в г. Калининграде</t>
  </si>
  <si>
    <t xml:space="preserve">ООО "Калининградские бани" </t>
  </si>
  <si>
    <t>Техническое перевооружение с переводом на природный газ существующей котельной в здании МП "Муниципальные бани" по ул. Дзержинского, 71 в г. Калининграде</t>
  </si>
  <si>
    <t xml:space="preserve">июнь </t>
  </si>
  <si>
    <t>2199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</si>
  <si>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46а-46г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</si>
  <si>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48а-48г</t>
  </si>
  <si>
    <t>капитальный ремонт внутридомовых систем теплоснабжени с  устройством индивидуального теплового пункта по адресу ул. Летняя, д. 47-53</t>
  </si>
  <si>
    <t>капитальный ремонт внутридомовых систем теплоснабжени с  устройством индивидуального теплового пункта по адресу ул. Печатная, д. 23-29</t>
  </si>
  <si>
    <t>капитальный ремонт внутридомовых систем теплоснабжени с  устройством индивидуального теплового пункта по адресу ул. Печатная, д. 45</t>
  </si>
  <si>
    <t>капитальный ремонт внутридомовых систем теплоснабжени с  устройством индивидуального теплового пункта по адресу ул. Печатная, д. 31-41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</si>
  <si>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56а-56г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</si>
  <si>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58а-58г</t>
  </si>
  <si>
    <t>капитальный ремонт внутридомовых систем теплоснабжени с  устройством индивидуального теплового пункта по адресу ул. Летняя, д. 50-56</t>
  </si>
  <si>
    <t>капитальный ремонт внутридомовых систем теплоснабжени с  устройством индивидуального теплового пункта по адресу ул. Летняя, д. 41-45</t>
  </si>
  <si>
    <t>Топографическая съемка объектов благоустройства</t>
  </si>
  <si>
    <t xml:space="preserve">Контейнерная площадка по ул. Тенистая аллея </t>
  </si>
  <si>
    <t>Количество контейнеров</t>
  </si>
  <si>
    <t>Количество шкафов</t>
  </si>
  <si>
    <t xml:space="preserve">Поставка контейнеров для твердых бытовых отходов </t>
  </si>
  <si>
    <t xml:space="preserve">Поставка укомплектованных шкафов </t>
  </si>
  <si>
    <t>заключение контракта на разработку ПСД</t>
  </si>
  <si>
    <t>оплата работ по ПСД</t>
  </si>
  <si>
    <t>заключение контракта на археологические спасательные раскопки</t>
  </si>
  <si>
    <t>завершение археологических спасательных раскопок</t>
  </si>
  <si>
    <t>оплата археологических спасательных раскопок</t>
  </si>
  <si>
    <t xml:space="preserve">Благоустройство сквера в границах улиц Радищева – Поперечная (земельный участок с кадастровым номером 39:15:111515:33) </t>
  </si>
  <si>
    <t>Территория общего пользования, прилегающая к озеру Пеньковому 
(ул. Коммунистическая)</t>
  </si>
  <si>
    <t>оплата работ по контракту на услуги по авторскому надзору</t>
  </si>
  <si>
    <t>Дополнительные работы по ранее благоустроенным объектам</t>
  </si>
  <si>
    <t>завершение работ по разработке дизайн-проекта</t>
  </si>
  <si>
    <t>оплата работ по разработке дизайн-проекта</t>
  </si>
  <si>
    <t>Благоустройство территории, прилегающей к Музейному кварталу в г. Калининграде (1, 3, 4 этап)</t>
  </si>
  <si>
    <t>Благоустройство территории, прилегающей к Музейному кварталу в г. Калининграде" (5-6 этапы)</t>
  </si>
  <si>
    <t>Переустройство детской площадки в границах ул. Вагнера-Житомирская в г. Калининграде</t>
  </si>
  <si>
    <t>Замена светильников</t>
  </si>
  <si>
    <t>Количество светильников</t>
  </si>
  <si>
    <t>Замена опор</t>
  </si>
  <si>
    <t>Количество опор</t>
  </si>
  <si>
    <t>Модернизация сети наружного освещения по ул. Фрунзе в г. Калининграде</t>
  </si>
  <si>
    <t>Модернизация сети наружного освещения и подземных коммуникаций по ул. Алданской в мкр. им. А. Космодемьянского г. Калининград</t>
  </si>
  <si>
    <t>Устройству сети электроснабжения объектов по Гвардейскому проспекту в г. Калининграде</t>
  </si>
  <si>
    <t>Количество туалетов</t>
  </si>
  <si>
    <t>Количество экранов</t>
  </si>
  <si>
    <t>Приобретение оборудования для видеомаппинга на пл. Победы 
(в том числе монтаж и настройка)</t>
  </si>
  <si>
    <t>Количество комплектов оборудования</t>
  </si>
  <si>
    <t xml:space="preserve">Услуги по надзору за соблюдением норм действующего законодательства при выполнении строительных работ в охранной зоне ЛЭП и другого оборудования, принадлежащего АО «Россети Янтарь» при выполнении работ по благоустройству сквера по ул. Алданская (в районе ручья Лесного) в мкр. им. А. Космодемьянского, г. Калининград </t>
  </si>
  <si>
    <t>Установка модульных туалетов на оз. Летнем и оз. Верхнем</t>
  </si>
  <si>
    <t>Приобретение и установка Led экранов на въездах в город</t>
  </si>
  <si>
    <t>Дополнительные работы по благоустройству территории, прилегающей к Дому искусств в г. Калининграде</t>
  </si>
  <si>
    <t>заключение дополнительного соглашения на доп. работы</t>
  </si>
  <si>
    <t xml:space="preserve">Обустройство смотровой площадки (фотозоны) с обустройством подходов (ор-р ул. Багратиона д. 24) </t>
  </si>
  <si>
    <t>завершение работ по разработке проекта санитарно-защитной зоны</t>
  </si>
  <si>
    <t>оплата работ по разработке проекта санитарно-защитной зоны</t>
  </si>
  <si>
    <t xml:space="preserve">оплата работ по технологическому присоединению к электрическим сетям </t>
  </si>
  <si>
    <t>Выполнение работ благоустройству дорожного покрытия и  установке ограждений на территории общественного кладбища по Балт. шоссе</t>
  </si>
  <si>
    <t>заключение контракта на выполнение работ по установке ограждения</t>
  </si>
  <si>
    <t>заключение контракта на выполнение работ по благоустройству дорожного покрытия</t>
  </si>
  <si>
    <t>приемка работ по установке ограждения</t>
  </si>
  <si>
    <t>оплата работ по установке ограждения</t>
  </si>
  <si>
    <t>приемка работ по благоустройству дорожного покрытия</t>
  </si>
  <si>
    <t>оплата работ по благоустройству дорожного покрытия</t>
  </si>
  <si>
    <t>Тхнологического присоединения к электрическим сетям объекта: "Исполнительный пункт 18 (ИП-18), расположенного по адресу: г. Калининград, ш. Балтийское, 15</t>
  </si>
  <si>
    <t xml:space="preserve">приемка работ по тех. присоединению к электрическим сетям </t>
  </si>
  <si>
    <t>завершение работ по инженерным изысканиям и разработке ПСД</t>
  </si>
  <si>
    <t>оплата работ по инженерным изысканиям и разработке ПСД</t>
  </si>
  <si>
    <t>Количество комплектов топографической документации</t>
  </si>
  <si>
    <t>Количество дополнительно благоустроенных объектов</t>
  </si>
  <si>
    <t>Благоустройство территории части Верхнего озера в районе д. № 12, 14, 20 по ул. Лескова; д. № 16В по ул. Л. Толстого; 
д. № 3, 5, 7, 7А, 9 по ул. Достоевского в г. Калининграде</t>
  </si>
  <si>
    <t>Подготовка предложений о внесении изменений в Генеральный план городского округа «Город Калининград»</t>
  </si>
  <si>
    <t>Подготовка (внесение изменений) документации по планинровке территории в городском округе «Город Калининград»</t>
  </si>
  <si>
    <t>Приложение № 3
к приказу комитета городского хозяйства и  строительства
администрации городского округа 
«Город Калининград»
от «____» _________ 202__ г. 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</si>
</sst>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0"/>
    <numFmt numFmtId="165" formatCode="#,##0.00\ _₽"/>
  </numFmts>
  <fonts count="32" x14ac:knownFonts="1"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Times New Roman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i/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b/>
      <sz val="8"/>
      <name val="Arial Cy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8">
    <xf numFmtId="0" fontId="0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/>
    <xf numFmtId="0" fontId="5" fillId="0" borderId="0"/>
    <xf numFmtId="0" fontId="18" fillId="0" borderId="0"/>
    <xf numFmtId="0" fontId="20" fillId="0" borderId="0"/>
    <xf numFmtId="0" fontId="4" fillId="0" borderId="0"/>
    <xf numFmtId="0" fontId="13" fillId="0" borderId="0"/>
    <xf numFmtId="43" fontId="13" fillId="0" borderId="0" applyFont="0" applyFill="0" applyBorder="0" applyAlignment="0" applyProtection="0"/>
    <xf numFmtId="0" fontId="18" fillId="0" borderId="0"/>
    <xf numFmtId="0" fontId="4" fillId="0" borderId="0"/>
    <xf numFmtId="0" fontId="4" fillId="0" borderId="0"/>
    <xf numFmtId="0" fontId="3" fillId="0" borderId="0"/>
    <xf numFmtId="0" fontId="13" fillId="0" borderId="0"/>
    <xf numFmtId="0" fontId="2" fillId="0" borderId="0"/>
    <xf numFmtId="0" fontId="1" fillId="0" borderId="0"/>
    <xf numFmtId="0" fontId="2" fillId="0" borderId="0"/>
  </cellStyleXfs>
  <cellXfs count="580">
    <xf numFmtId="0" fontId="0" fillId="0" borderId="0" xfId="0"/>
    <xf numFmtId="0" fontId="9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4" fontId="7" fillId="0" borderId="1" xfId="0" applyNumberFormat="1" applyFont="1" applyBorder="1" applyAlignment="1">
      <alignment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right" vertical="center" wrapText="1"/>
    </xf>
    <xf numFmtId="4" fontId="11" fillId="0" borderId="15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wrapText="1"/>
    </xf>
    <xf numFmtId="0" fontId="12" fillId="0" borderId="16" xfId="0" applyFont="1" applyBorder="1" applyAlignment="1">
      <alignment horizontal="left" wrapText="1"/>
    </xf>
    <xf numFmtId="4" fontId="12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0" xfId="1" applyFont="1" applyAlignment="1">
      <alignment wrapText="1"/>
    </xf>
    <xf numFmtId="4" fontId="7" fillId="0" borderId="0" xfId="1" applyNumberFormat="1" applyFont="1" applyAlignment="1">
      <alignment wrapText="1"/>
    </xf>
    <xf numFmtId="0" fontId="7" fillId="0" borderId="0" xfId="1" applyFont="1" applyAlignment="1">
      <alignment wrapText="1"/>
    </xf>
    <xf numFmtId="4" fontId="9" fillId="0" borderId="0" xfId="1" applyNumberFormat="1" applyFont="1" applyAlignment="1">
      <alignment wrapText="1"/>
    </xf>
    <xf numFmtId="4" fontId="10" fillId="0" borderId="0" xfId="1" applyNumberFormat="1" applyFont="1" applyAlignment="1">
      <alignment wrapText="1"/>
    </xf>
    <xf numFmtId="4" fontId="7" fillId="0" borderId="5" xfId="1" applyNumberFormat="1" applyFont="1" applyBorder="1" applyAlignment="1">
      <alignment horizontal="center" wrapText="1"/>
    </xf>
    <xf numFmtId="4" fontId="7" fillId="0" borderId="1" xfId="1" applyNumberFormat="1" applyFont="1" applyBorder="1" applyAlignment="1">
      <alignment horizont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wrapText="1"/>
    </xf>
    <xf numFmtId="4" fontId="7" fillId="0" borderId="5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7" fillId="0" borderId="14" xfId="1" applyNumberFormat="1" applyFont="1" applyBorder="1" applyAlignment="1">
      <alignment horizontal="right" vertical="center" wrapText="1"/>
    </xf>
    <xf numFmtId="4" fontId="11" fillId="0" borderId="15" xfId="1" applyNumberFormat="1" applyFont="1" applyBorder="1" applyAlignment="1">
      <alignment horizontal="center" vertical="center" wrapText="1"/>
    </xf>
    <xf numFmtId="4" fontId="7" fillId="0" borderId="0" xfId="1" applyNumberFormat="1" applyFont="1" applyAlignment="1">
      <alignment vertical="center" wrapText="1"/>
    </xf>
    <xf numFmtId="4" fontId="11" fillId="0" borderId="17" xfId="1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9" fillId="0" borderId="0" xfId="3" applyFont="1" applyAlignment="1">
      <alignment wrapText="1"/>
    </xf>
    <xf numFmtId="4" fontId="7" fillId="0" borderId="0" xfId="3" applyNumberFormat="1" applyFont="1" applyAlignment="1">
      <alignment wrapText="1"/>
    </xf>
    <xf numFmtId="0" fontId="7" fillId="0" borderId="0" xfId="3" applyFont="1" applyAlignment="1">
      <alignment wrapText="1"/>
    </xf>
    <xf numFmtId="4" fontId="9" fillId="0" borderId="0" xfId="3" applyNumberFormat="1" applyFont="1" applyAlignment="1">
      <alignment wrapText="1"/>
    </xf>
    <xf numFmtId="4" fontId="10" fillId="0" borderId="0" xfId="3" applyNumberFormat="1" applyFont="1" applyAlignment="1">
      <alignment wrapText="1"/>
    </xf>
    <xf numFmtId="4" fontId="7" fillId="0" borderId="5" xfId="3" applyNumberFormat="1" applyFont="1" applyBorder="1" applyAlignment="1">
      <alignment horizontal="center" wrapText="1"/>
    </xf>
    <xf numFmtId="4" fontId="7" fillId="0" borderId="1" xfId="3" applyNumberFormat="1" applyFont="1" applyBorder="1" applyAlignment="1">
      <alignment horizontal="center" wrapText="1"/>
    </xf>
    <xf numFmtId="0" fontId="7" fillId="0" borderId="13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wrapText="1"/>
    </xf>
    <xf numFmtId="4" fontId="7" fillId="0" borderId="5" xfId="3" applyNumberFormat="1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 wrapText="1"/>
    </xf>
    <xf numFmtId="4" fontId="7" fillId="0" borderId="14" xfId="3" applyNumberFormat="1" applyFont="1" applyBorder="1" applyAlignment="1">
      <alignment horizontal="right" vertical="center" wrapText="1"/>
    </xf>
    <xf numFmtId="4" fontId="11" fillId="0" borderId="15" xfId="3" applyNumberFormat="1" applyFont="1" applyBorder="1" applyAlignment="1">
      <alignment horizontal="center" vertical="center" wrapText="1"/>
    </xf>
    <xf numFmtId="4" fontId="12" fillId="0" borderId="16" xfId="3" applyNumberFormat="1" applyFont="1" applyBorder="1" applyAlignment="1">
      <alignment horizontal="center" vertical="center" wrapText="1"/>
    </xf>
    <xf numFmtId="4" fontId="7" fillId="0" borderId="0" xfId="3" applyNumberFormat="1" applyFont="1" applyAlignment="1">
      <alignment vertical="center" wrapText="1"/>
    </xf>
    <xf numFmtId="4" fontId="11" fillId="0" borderId="17" xfId="3" applyNumberFormat="1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center" vertical="center" wrapText="1"/>
    </xf>
    <xf numFmtId="4" fontId="7" fillId="0" borderId="8" xfId="3" applyNumberFormat="1" applyFont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49" fontId="7" fillId="2" borderId="8" xfId="3" applyNumberFormat="1" applyFont="1" applyFill="1" applyBorder="1" applyAlignment="1">
      <alignment horizontal="center" vertical="center" wrapText="1"/>
    </xf>
    <xf numFmtId="4" fontId="7" fillId="2" borderId="8" xfId="3" applyNumberFormat="1" applyFont="1" applyFill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3" fontId="15" fillId="0" borderId="8" xfId="0" applyNumberFormat="1" applyFont="1" applyBorder="1" applyAlignment="1">
      <alignment horizontal="center" vertical="center" wrapText="1"/>
    </xf>
    <xf numFmtId="3" fontId="7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right" vertical="center" wrapText="1"/>
    </xf>
    <xf numFmtId="4" fontId="7" fillId="0" borderId="21" xfId="0" applyNumberFormat="1" applyFont="1" applyBorder="1" applyAlignment="1">
      <alignment horizontal="right" vertical="center" wrapText="1"/>
    </xf>
    <xf numFmtId="4" fontId="11" fillId="0" borderId="0" xfId="0" applyNumberFormat="1" applyFont="1" applyAlignment="1">
      <alignment horizontal="center" vertical="center" wrapText="1"/>
    </xf>
    <xf numFmtId="4" fontId="7" fillId="0" borderId="0" xfId="0" applyNumberFormat="1" applyFont="1"/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7" fillId="2" borderId="13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wrapText="1"/>
    </xf>
    <xf numFmtId="4" fontId="12" fillId="2" borderId="16" xfId="1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18" xfId="0" applyNumberFormat="1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49" fontId="7" fillId="4" borderId="8" xfId="1" applyNumberFormat="1" applyFont="1" applyFill="1" applyBorder="1" applyAlignment="1">
      <alignment horizontal="center" vertical="center" wrapText="1"/>
    </xf>
    <xf numFmtId="4" fontId="7" fillId="4" borderId="8" xfId="1" applyNumberFormat="1" applyFont="1" applyFill="1" applyBorder="1" applyAlignment="1">
      <alignment horizontal="center" vertical="center" wrapText="1"/>
    </xf>
    <xf numFmtId="4" fontId="10" fillId="4" borderId="0" xfId="1" applyNumberFormat="1" applyFont="1" applyFill="1" applyAlignment="1">
      <alignment wrapText="1"/>
    </xf>
    <xf numFmtId="4" fontId="7" fillId="4" borderId="0" xfId="1" applyNumberFormat="1" applyFont="1" applyFill="1" applyAlignment="1">
      <alignment vertical="center" wrapText="1"/>
    </xf>
    <xf numFmtId="4" fontId="7" fillId="4" borderId="0" xfId="1" applyNumberFormat="1" applyFont="1" applyFill="1" applyAlignment="1">
      <alignment wrapText="1"/>
    </xf>
    <xf numFmtId="0" fontId="7" fillId="4" borderId="0" xfId="1" applyFont="1" applyFill="1" applyAlignment="1">
      <alignment wrapText="1"/>
    </xf>
    <xf numFmtId="49" fontId="7" fillId="2" borderId="8" xfId="0" applyNumberFormat="1" applyFont="1" applyFill="1" applyBorder="1" applyAlignment="1">
      <alignment horizontal="left" vertical="center" wrapText="1"/>
    </xf>
    <xf numFmtId="49" fontId="7" fillId="4" borderId="8" xfId="1" applyNumberFormat="1" applyFont="1" applyFill="1" applyBorder="1" applyAlignment="1">
      <alignment horizontal="left" vertical="center" wrapText="1"/>
    </xf>
    <xf numFmtId="4" fontId="10" fillId="4" borderId="0" xfId="0" applyNumberFormat="1" applyFont="1" applyFill="1" applyAlignment="1">
      <alignment wrapText="1"/>
    </xf>
    <xf numFmtId="4" fontId="7" fillId="4" borderId="0" xfId="0" applyNumberFormat="1" applyFont="1" applyFill="1" applyAlignment="1">
      <alignment wrapText="1"/>
    </xf>
    <xf numFmtId="4" fontId="10" fillId="2" borderId="0" xfId="0" applyNumberFormat="1" applyFont="1" applyFill="1" applyAlignment="1">
      <alignment wrapText="1"/>
    </xf>
    <xf numFmtId="4" fontId="7" fillId="2" borderId="0" xfId="0" applyNumberFormat="1" applyFont="1" applyFill="1" applyAlignment="1">
      <alignment wrapText="1"/>
    </xf>
    <xf numFmtId="0" fontId="7" fillId="4" borderId="8" xfId="0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2" borderId="8" xfId="0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8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left" vertical="center" wrapText="1"/>
    </xf>
    <xf numFmtId="4" fontId="7" fillId="2" borderId="0" xfId="0" applyNumberFormat="1" applyFont="1" applyFill="1" applyAlignment="1">
      <alignment vertical="center" wrapText="1"/>
    </xf>
    <xf numFmtId="4" fontId="11" fillId="2" borderId="0" xfId="0" applyNumberFormat="1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left" vertical="center" wrapText="1"/>
    </xf>
    <xf numFmtId="49" fontId="7" fillId="4" borderId="18" xfId="0" applyNumberFormat="1" applyFont="1" applyFill="1" applyBorder="1" applyAlignment="1">
      <alignment horizontal="left" vertical="center" wrapText="1"/>
    </xf>
    <xf numFmtId="49" fontId="15" fillId="2" borderId="8" xfId="0" applyNumberFormat="1" applyFont="1" applyFill="1" applyBorder="1" applyAlignment="1">
      <alignment horizontal="left" vertical="center" wrapText="1"/>
    </xf>
    <xf numFmtId="3" fontId="7" fillId="4" borderId="8" xfId="0" applyNumberFormat="1" applyFont="1" applyFill="1" applyBorder="1" applyAlignment="1">
      <alignment horizontal="center" vertical="center" wrapText="1"/>
    </xf>
    <xf numFmtId="49" fontId="7" fillId="4" borderId="18" xfId="0" applyNumberFormat="1" applyFont="1" applyFill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left" vertical="center" wrapText="1"/>
    </xf>
    <xf numFmtId="49" fontId="7" fillId="2" borderId="8" xfId="3" applyNumberFormat="1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49" fontId="7" fillId="4" borderId="18" xfId="0" applyNumberFormat="1" applyFont="1" applyFill="1" applyBorder="1" applyAlignment="1">
      <alignment vertical="center" wrapText="1"/>
    </xf>
    <xf numFmtId="0" fontId="15" fillId="0" borderId="8" xfId="0" applyFont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49" fontId="6" fillId="2" borderId="8" xfId="6" applyNumberFormat="1" applyFont="1" applyFill="1" applyBorder="1" applyAlignment="1">
      <alignment horizontal="center" vertical="center" wrapText="1"/>
    </xf>
    <xf numFmtId="0" fontId="6" fillId="2" borderId="8" xfId="6" applyFont="1" applyFill="1" applyBorder="1" applyAlignment="1">
      <alignment vertical="top" wrapText="1"/>
    </xf>
    <xf numFmtId="1" fontId="6" fillId="2" borderId="8" xfId="6" applyNumberFormat="1" applyFont="1" applyFill="1" applyBorder="1" applyAlignment="1">
      <alignment horizontal="center" vertical="center" wrapText="1"/>
    </xf>
    <xf numFmtId="4" fontId="6" fillId="2" borderId="8" xfId="6" applyNumberFormat="1" applyFont="1" applyFill="1" applyBorder="1" applyAlignment="1">
      <alignment horizontal="center" vertical="center" wrapText="1"/>
    </xf>
    <xf numFmtId="0" fontId="25" fillId="2" borderId="0" xfId="6" applyFont="1" applyFill="1" applyAlignment="1">
      <alignment vertical="center" wrapText="1"/>
    </xf>
    <xf numFmtId="0" fontId="6" fillId="2" borderId="0" xfId="6" applyFont="1" applyFill="1" applyAlignment="1">
      <alignment wrapText="1"/>
    </xf>
    <xf numFmtId="4" fontId="22" fillId="2" borderId="8" xfId="6" applyNumberFormat="1" applyFont="1" applyFill="1" applyBorder="1" applyAlignment="1">
      <alignment horizontal="center" vertical="center" wrapText="1"/>
    </xf>
    <xf numFmtId="4" fontId="6" fillId="5" borderId="8" xfId="6" applyNumberFormat="1" applyFont="1" applyFill="1" applyBorder="1" applyAlignment="1">
      <alignment wrapText="1"/>
    </xf>
    <xf numFmtId="0" fontId="6" fillId="5" borderId="0" xfId="6" applyFont="1" applyFill="1" applyAlignment="1">
      <alignment wrapText="1"/>
    </xf>
    <xf numFmtId="0" fontId="6" fillId="7" borderId="8" xfId="6" applyFont="1" applyFill="1" applyBorder="1" applyAlignment="1">
      <alignment horizontal="center" vertical="center" wrapText="1"/>
    </xf>
    <xf numFmtId="0" fontId="6" fillId="7" borderId="8" xfId="6" applyFont="1" applyFill="1" applyBorder="1" applyAlignment="1">
      <alignment vertical="top" wrapText="1"/>
    </xf>
    <xf numFmtId="0" fontId="6" fillId="2" borderId="8" xfId="6" applyFont="1" applyFill="1" applyBorder="1" applyAlignment="1">
      <alignment horizontal="left" vertical="center" wrapText="1"/>
    </xf>
    <xf numFmtId="0" fontId="22" fillId="2" borderId="8" xfId="6" applyFont="1" applyFill="1" applyBorder="1" applyAlignment="1">
      <alignment horizontal="center" vertical="center" wrapText="1"/>
    </xf>
    <xf numFmtId="0" fontId="6" fillId="3" borderId="0" xfId="6" applyFont="1" applyFill="1" applyAlignment="1">
      <alignment wrapText="1"/>
    </xf>
    <xf numFmtId="0" fontId="6" fillId="2" borderId="0" xfId="6" applyFont="1" applyFill="1" applyAlignment="1">
      <alignment vertical="center" wrapText="1"/>
    </xf>
    <xf numFmtId="4" fontId="7" fillId="4" borderId="18" xfId="0" applyNumberFormat="1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0" fontId="12" fillId="8" borderId="18" xfId="0" applyFont="1" applyFill="1" applyBorder="1" applyAlignment="1">
      <alignment horizontal="center" vertical="center" wrapText="1"/>
    </xf>
    <xf numFmtId="49" fontId="12" fillId="8" borderId="18" xfId="0" applyNumberFormat="1" applyFont="1" applyFill="1" applyBorder="1" applyAlignment="1">
      <alignment horizontal="center" vertical="center" wrapText="1"/>
    </xf>
    <xf numFmtId="49" fontId="12" fillId="8" borderId="18" xfId="0" applyNumberFormat="1" applyFont="1" applyFill="1" applyBorder="1" applyAlignment="1">
      <alignment horizontal="left" vertical="center" wrapText="1"/>
    </xf>
    <xf numFmtId="49" fontId="12" fillId="8" borderId="8" xfId="0" applyNumberFormat="1" applyFont="1" applyFill="1" applyBorder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 wrapText="1"/>
    </xf>
    <xf numFmtId="4" fontId="12" fillId="8" borderId="8" xfId="0" applyNumberFormat="1" applyFont="1" applyFill="1" applyBorder="1" applyAlignment="1">
      <alignment horizontal="center" vertical="center" wrapText="1"/>
    </xf>
    <xf numFmtId="3" fontId="12" fillId="8" borderId="8" xfId="0" applyNumberFormat="1" applyFont="1" applyFill="1" applyBorder="1" applyAlignment="1">
      <alignment horizontal="center" vertical="center" wrapText="1"/>
    </xf>
    <xf numFmtId="49" fontId="12" fillId="9" borderId="8" xfId="0" applyNumberFormat="1" applyFont="1" applyFill="1" applyBorder="1" applyAlignment="1">
      <alignment horizontal="center" vertical="center" wrapText="1"/>
    </xf>
    <xf numFmtId="49" fontId="12" fillId="9" borderId="8" xfId="0" applyNumberFormat="1" applyFont="1" applyFill="1" applyBorder="1" applyAlignment="1">
      <alignment horizontal="left" vertical="center" wrapText="1"/>
    </xf>
    <xf numFmtId="4" fontId="12" fillId="9" borderId="8" xfId="0" applyNumberFormat="1" applyFont="1" applyFill="1" applyBorder="1" applyAlignment="1">
      <alignment horizontal="center" vertical="center" wrapText="1"/>
    </xf>
    <xf numFmtId="49" fontId="12" fillId="8" borderId="8" xfId="0" applyNumberFormat="1" applyFont="1" applyFill="1" applyBorder="1" applyAlignment="1">
      <alignment horizontal="left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Alignment="1">
      <alignment wrapText="1"/>
    </xf>
    <xf numFmtId="0" fontId="15" fillId="0" borderId="0" xfId="0" applyFont="1" applyAlignment="1">
      <alignment wrapText="1"/>
    </xf>
    <xf numFmtId="1" fontId="12" fillId="8" borderId="8" xfId="0" applyNumberFormat="1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49" fontId="16" fillId="8" borderId="8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22" fillId="0" borderId="8" xfId="6" applyNumberFormat="1" applyFont="1" applyBorder="1" applyAlignment="1">
      <alignment horizontal="center" vertical="center" wrapText="1"/>
    </xf>
    <xf numFmtId="4" fontId="22" fillId="0" borderId="8" xfId="6" applyNumberFormat="1" applyFont="1" applyBorder="1" applyAlignment="1">
      <alignment horizontal="center" vertical="center"/>
    </xf>
    <xf numFmtId="1" fontId="16" fillId="8" borderId="8" xfId="0" applyNumberFormat="1" applyFont="1" applyFill="1" applyBorder="1" applyAlignment="1">
      <alignment horizontal="center" vertical="center" wrapText="1"/>
    </xf>
    <xf numFmtId="49" fontId="12" fillId="8" borderId="1" xfId="0" applyNumberFormat="1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horizontal="center" vertical="center" wrapText="1"/>
    </xf>
    <xf numFmtId="49" fontId="16" fillId="8" borderId="18" xfId="0" applyNumberFormat="1" applyFont="1" applyFill="1" applyBorder="1" applyAlignment="1">
      <alignment horizontal="center" vertical="center" wrapText="1"/>
    </xf>
    <xf numFmtId="4" fontId="16" fillId="8" borderId="8" xfId="0" applyNumberFormat="1" applyFont="1" applyFill="1" applyBorder="1" applyAlignment="1">
      <alignment horizontal="center" vertical="center" wrapText="1"/>
    </xf>
    <xf numFmtId="4" fontId="12" fillId="8" borderId="18" xfId="0" applyNumberFormat="1" applyFont="1" applyFill="1" applyBorder="1" applyAlignment="1">
      <alignment horizontal="center" vertical="center" wrapText="1"/>
    </xf>
    <xf numFmtId="49" fontId="16" fillId="8" borderId="18" xfId="0" applyNumberFormat="1" applyFont="1" applyFill="1" applyBorder="1" applyAlignment="1">
      <alignment horizontal="left" vertical="center" wrapText="1"/>
    </xf>
    <xf numFmtId="4" fontId="7" fillId="0" borderId="8" xfId="6" applyNumberFormat="1" applyFont="1" applyBorder="1" applyAlignment="1">
      <alignment horizontal="center" vertical="center"/>
    </xf>
    <xf numFmtId="0" fontId="12" fillId="8" borderId="8" xfId="6" applyFont="1" applyFill="1" applyBorder="1" applyAlignment="1">
      <alignment horizontal="left" vertical="center" wrapText="1"/>
    </xf>
    <xf numFmtId="0" fontId="12" fillId="8" borderId="8" xfId="6" applyFont="1" applyFill="1" applyBorder="1" applyAlignment="1">
      <alignment horizontal="center" vertical="center" wrapText="1"/>
    </xf>
    <xf numFmtId="2" fontId="12" fillId="8" borderId="8" xfId="6" applyNumberFormat="1" applyFont="1" applyFill="1" applyBorder="1" applyAlignment="1">
      <alignment horizontal="center" vertical="center" wrapText="1"/>
    </xf>
    <xf numFmtId="0" fontId="7" fillId="6" borderId="8" xfId="6" applyFont="1" applyFill="1" applyBorder="1" applyAlignment="1">
      <alignment horizontal="left" vertical="center" wrapText="1"/>
    </xf>
    <xf numFmtId="0" fontId="7" fillId="6" borderId="8" xfId="6" applyFont="1" applyFill="1" applyBorder="1" applyAlignment="1">
      <alignment horizontal="center" vertical="center" wrapText="1"/>
    </xf>
    <xf numFmtId="49" fontId="7" fillId="6" borderId="8" xfId="6" applyNumberFormat="1" applyFont="1" applyFill="1" applyBorder="1" applyAlignment="1">
      <alignment horizontal="center" vertical="center" wrapText="1"/>
    </xf>
    <xf numFmtId="0" fontId="12" fillId="8" borderId="8" xfId="1" applyFont="1" applyFill="1" applyBorder="1" applyAlignment="1">
      <alignment horizontal="center" vertical="center" wrapText="1"/>
    </xf>
    <xf numFmtId="49" fontId="12" fillId="8" borderId="8" xfId="1" applyNumberFormat="1" applyFont="1" applyFill="1" applyBorder="1" applyAlignment="1">
      <alignment horizontal="center" vertical="center" wrapText="1"/>
    </xf>
    <xf numFmtId="49" fontId="12" fillId="8" borderId="8" xfId="1" applyNumberFormat="1" applyFont="1" applyFill="1" applyBorder="1" applyAlignment="1">
      <alignment horizontal="left" vertical="center" wrapText="1"/>
    </xf>
    <xf numFmtId="4" fontId="12" fillId="8" borderId="8" xfId="1" applyNumberFormat="1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1" fontId="15" fillId="4" borderId="8" xfId="0" applyNumberFormat="1" applyFont="1" applyFill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1" fontId="7" fillId="4" borderId="8" xfId="0" applyNumberFormat="1" applyFont="1" applyFill="1" applyBorder="1" applyAlignment="1">
      <alignment horizontal="center" vertical="center" wrapText="1"/>
    </xf>
    <xf numFmtId="1" fontId="10" fillId="4" borderId="8" xfId="0" applyNumberFormat="1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49" fontId="22" fillId="8" borderId="8" xfId="6" applyNumberFormat="1" applyFont="1" applyFill="1" applyBorder="1" applyAlignment="1">
      <alignment horizontal="center" vertical="center" wrapText="1"/>
    </xf>
    <xf numFmtId="0" fontId="22" fillId="8" borderId="8" xfId="6" applyFont="1" applyFill="1" applyBorder="1" applyAlignment="1">
      <alignment horizontal="center" vertical="center" wrapText="1"/>
    </xf>
    <xf numFmtId="0" fontId="22" fillId="8" borderId="8" xfId="6" applyFont="1" applyFill="1" applyBorder="1" applyAlignment="1">
      <alignment horizontal="left" vertical="center" wrapText="1"/>
    </xf>
    <xf numFmtId="0" fontId="22" fillId="8" borderId="8" xfId="6" applyFont="1" applyFill="1" applyBorder="1" applyAlignment="1">
      <alignment vertical="center" wrapText="1"/>
    </xf>
    <xf numFmtId="1" fontId="22" fillId="8" borderId="8" xfId="6" applyNumberFormat="1" applyFont="1" applyFill="1" applyBorder="1" applyAlignment="1">
      <alignment horizontal="center" vertical="center" wrapText="1"/>
    </xf>
    <xf numFmtId="4" fontId="22" fillId="8" borderId="8" xfId="6" applyNumberFormat="1" applyFont="1" applyFill="1" applyBorder="1" applyAlignment="1">
      <alignment horizontal="center" vertical="center" wrapText="1"/>
    </xf>
    <xf numFmtId="0" fontId="22" fillId="8" borderId="8" xfId="6" applyFont="1" applyFill="1" applyBorder="1" applyAlignment="1">
      <alignment vertical="top" wrapText="1"/>
    </xf>
    <xf numFmtId="0" fontId="26" fillId="8" borderId="8" xfId="6" applyFont="1" applyFill="1" applyBorder="1" applyAlignment="1">
      <alignment vertical="center" wrapText="1"/>
    </xf>
    <xf numFmtId="0" fontId="22" fillId="8" borderId="8" xfId="6" applyFont="1" applyFill="1" applyBorder="1" applyAlignment="1">
      <alignment wrapText="1"/>
    </xf>
    <xf numFmtId="0" fontId="26" fillId="8" borderId="8" xfId="6" applyFont="1" applyFill="1" applyBorder="1" applyAlignment="1">
      <alignment vertical="top" wrapText="1"/>
    </xf>
    <xf numFmtId="0" fontId="7" fillId="0" borderId="0" xfId="15" applyFont="1"/>
    <xf numFmtId="0" fontId="7" fillId="0" borderId="0" xfId="15" applyFont="1" applyAlignment="1">
      <alignment horizontal="left" vertical="center"/>
    </xf>
    <xf numFmtId="0" fontId="7" fillId="0" borderId="0" xfId="15" applyFont="1" applyAlignment="1">
      <alignment vertical="center"/>
    </xf>
    <xf numFmtId="0" fontId="7" fillId="0" borderId="0" xfId="15" applyFont="1" applyAlignment="1">
      <alignment vertical="center" wrapText="1"/>
    </xf>
    <xf numFmtId="0" fontId="15" fillId="0" borderId="0" xfId="15" applyFont="1" applyAlignment="1">
      <alignment vertical="center" wrapText="1"/>
    </xf>
    <xf numFmtId="0" fontId="19" fillId="0" borderId="0" xfId="15" applyFont="1"/>
    <xf numFmtId="0" fontId="7" fillId="0" borderId="8" xfId="15" applyFont="1" applyBorder="1" applyAlignment="1">
      <alignment horizontal="center" vertical="center" wrapText="1"/>
    </xf>
    <xf numFmtId="0" fontId="7" fillId="0" borderId="8" xfId="15" applyFont="1" applyBorder="1" applyAlignment="1">
      <alignment horizontal="center" wrapText="1"/>
    </xf>
    <xf numFmtId="0" fontId="7" fillId="0" borderId="8" xfId="15" applyFont="1" applyBorder="1" applyAlignment="1">
      <alignment horizontal="left" vertical="center" wrapText="1"/>
    </xf>
    <xf numFmtId="0" fontId="19" fillId="0" borderId="0" xfId="15" applyFont="1" applyAlignment="1">
      <alignment horizontal="center"/>
    </xf>
    <xf numFmtId="1" fontId="12" fillId="8" borderId="8" xfId="6" applyNumberFormat="1" applyFont="1" applyFill="1" applyBorder="1" applyAlignment="1">
      <alignment horizontal="center" vertical="center" wrapText="1"/>
    </xf>
    <xf numFmtId="2" fontId="7" fillId="6" borderId="8" xfId="6" applyNumberFormat="1" applyFont="1" applyFill="1" applyBorder="1" applyAlignment="1">
      <alignment horizontal="center" vertical="center" wrapText="1"/>
    </xf>
    <xf numFmtId="0" fontId="21" fillId="0" borderId="0" xfId="15" applyFont="1"/>
    <xf numFmtId="1" fontId="7" fillId="6" borderId="8" xfId="6" applyNumberFormat="1" applyFont="1" applyFill="1" applyBorder="1" applyAlignment="1">
      <alignment horizontal="center" vertical="center" wrapText="1"/>
    </xf>
    <xf numFmtId="1" fontId="7" fillId="0" borderId="8" xfId="6" applyNumberFormat="1" applyFont="1" applyBorder="1" applyAlignment="1">
      <alignment horizontal="center" vertical="center" wrapText="1"/>
    </xf>
    <xf numFmtId="0" fontId="21" fillId="0" borderId="21" xfId="15" applyFont="1" applyBorder="1"/>
    <xf numFmtId="0" fontId="21" fillId="0" borderId="14" xfId="15" applyFont="1" applyBorder="1"/>
    <xf numFmtId="0" fontId="19" fillId="0" borderId="0" xfId="15" applyFont="1" applyAlignment="1">
      <alignment horizontal="center" vertical="center"/>
    </xf>
    <xf numFmtId="0" fontId="7" fillId="2" borderId="8" xfId="15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1" fontId="12" fillId="8" borderId="1" xfId="0" applyNumberFormat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3" fontId="12" fillId="8" borderId="18" xfId="0" applyNumberFormat="1" applyFont="1" applyFill="1" applyBorder="1" applyAlignment="1">
      <alignment horizontal="center" vertical="center" wrapText="1"/>
    </xf>
    <xf numFmtId="3" fontId="12" fillId="9" borderId="8" xfId="0" applyNumberFormat="1" applyFont="1" applyFill="1" applyBorder="1" applyAlignment="1">
      <alignment horizontal="center" vertical="center" wrapText="1"/>
    </xf>
    <xf numFmtId="4" fontId="16" fillId="8" borderId="18" xfId="0" applyNumberFormat="1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horizontal="left" vertical="center" wrapText="1"/>
    </xf>
    <xf numFmtId="0" fontId="6" fillId="2" borderId="8" xfId="6" applyFont="1" applyFill="1" applyBorder="1" applyAlignment="1">
      <alignment horizontal="center" vertical="center" wrapText="1"/>
    </xf>
    <xf numFmtId="1" fontId="12" fillId="8" borderId="18" xfId="0" applyNumberFormat="1" applyFont="1" applyFill="1" applyBorder="1" applyAlignment="1">
      <alignment horizontal="center" vertical="center" wrapText="1"/>
    </xf>
    <xf numFmtId="0" fontId="7" fillId="0" borderId="8" xfId="16" applyFont="1" applyBorder="1" applyAlignment="1">
      <alignment horizontal="left" vertical="center" wrapText="1" shrinkToFit="1"/>
    </xf>
    <xf numFmtId="0" fontId="28" fillId="8" borderId="5" xfId="0" applyFont="1" applyFill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0" fontId="6" fillId="0" borderId="0" xfId="6" applyFont="1" applyAlignment="1">
      <alignment wrapText="1"/>
    </xf>
    <xf numFmtId="0" fontId="6" fillId="0" borderId="0" xfId="6" applyFont="1" applyAlignment="1">
      <alignment vertical="center" wrapText="1"/>
    </xf>
    <xf numFmtId="0" fontId="6" fillId="0" borderId="8" xfId="6" applyFont="1" applyBorder="1" applyAlignment="1">
      <alignment horizontal="centerContinuous" vertical="center" wrapText="1"/>
    </xf>
    <xf numFmtId="0" fontId="6" fillId="0" borderId="8" xfId="6" applyFont="1" applyBorder="1" applyAlignment="1">
      <alignment horizontal="center" wrapText="1"/>
    </xf>
    <xf numFmtId="4" fontId="22" fillId="0" borderId="8" xfId="6" applyNumberFormat="1" applyFont="1" applyBorder="1" applyAlignment="1">
      <alignment horizontal="center" vertical="center" wrapText="1"/>
    </xf>
    <xf numFmtId="0" fontId="23" fillId="0" borderId="0" xfId="6" applyFont="1" applyAlignment="1">
      <alignment vertical="center" wrapText="1"/>
    </xf>
    <xf numFmtId="0" fontId="23" fillId="0" borderId="0" xfId="6" applyFont="1" applyAlignment="1">
      <alignment wrapText="1"/>
    </xf>
    <xf numFmtId="4" fontId="23" fillId="0" borderId="0" xfId="6" applyNumberFormat="1" applyFont="1" applyAlignment="1">
      <alignment vertical="center" wrapText="1"/>
    </xf>
    <xf numFmtId="4" fontId="23" fillId="0" borderId="0" xfId="6" applyNumberFormat="1" applyFont="1" applyAlignment="1">
      <alignment wrapText="1"/>
    </xf>
    <xf numFmtId="49" fontId="6" fillId="0" borderId="8" xfId="6" applyNumberFormat="1" applyFont="1" applyBorder="1" applyAlignment="1">
      <alignment horizontal="center" vertical="center" wrapText="1"/>
    </xf>
    <xf numFmtId="49" fontId="24" fillId="2" borderId="8" xfId="6" applyNumberFormat="1" applyFont="1" applyFill="1" applyBorder="1" applyAlignment="1">
      <alignment horizontal="center" vertical="center" wrapText="1"/>
    </xf>
    <xf numFmtId="0" fontId="6" fillId="0" borderId="8" xfId="6" applyFont="1" applyBorder="1" applyAlignment="1">
      <alignment vertical="top" wrapText="1"/>
    </xf>
    <xf numFmtId="0" fontId="6" fillId="0" borderId="8" xfId="6" applyFont="1" applyBorder="1" applyAlignment="1">
      <alignment horizontal="center" vertical="center" wrapText="1"/>
    </xf>
    <xf numFmtId="1" fontId="6" fillId="0" borderId="8" xfId="6" applyNumberFormat="1" applyFont="1" applyBorder="1" applyAlignment="1">
      <alignment horizontal="center" vertical="center" wrapText="1"/>
    </xf>
    <xf numFmtId="4" fontId="6" fillId="0" borderId="0" xfId="6" applyNumberFormat="1" applyFont="1" applyAlignment="1">
      <alignment wrapText="1"/>
    </xf>
    <xf numFmtId="0" fontId="26" fillId="8" borderId="8" xfId="17" applyFont="1" applyFill="1" applyBorder="1" applyAlignment="1">
      <alignment vertical="top" wrapText="1"/>
    </xf>
    <xf numFmtId="4" fontId="26" fillId="8" borderId="8" xfId="17" applyNumberFormat="1" applyFont="1" applyFill="1" applyBorder="1" applyAlignment="1">
      <alignment horizontal="center" vertical="center" wrapText="1"/>
    </xf>
    <xf numFmtId="3" fontId="26" fillId="8" borderId="8" xfId="17" applyNumberFormat="1" applyFont="1" applyFill="1" applyBorder="1" applyAlignment="1">
      <alignment horizontal="center" vertical="center" wrapText="1"/>
    </xf>
    <xf numFmtId="4" fontId="26" fillId="2" borderId="8" xfId="17" applyNumberFormat="1" applyFont="1" applyFill="1" applyBorder="1" applyAlignment="1">
      <alignment horizontal="center" vertical="center" wrapText="1"/>
    </xf>
    <xf numFmtId="4" fontId="6" fillId="0" borderId="8" xfId="6" applyNumberFormat="1" applyFont="1" applyBorder="1" applyAlignment="1">
      <alignment horizontal="center" vertical="center" wrapText="1"/>
    </xf>
    <xf numFmtId="4" fontId="11" fillId="0" borderId="0" xfId="3" applyNumberFormat="1" applyFont="1" applyAlignment="1">
      <alignment horizontal="center" vertical="center" wrapText="1"/>
    </xf>
    <xf numFmtId="4" fontId="7" fillId="0" borderId="5" xfId="3" applyNumberFormat="1" applyFont="1" applyBorder="1" applyAlignment="1">
      <alignment wrapText="1"/>
    </xf>
    <xf numFmtId="0" fontId="7" fillId="0" borderId="16" xfId="3" applyFont="1" applyBorder="1" applyAlignment="1">
      <alignment horizontal="center" vertical="center" wrapText="1"/>
    </xf>
    <xf numFmtId="4" fontId="12" fillId="0" borderId="8" xfId="3" applyNumberFormat="1" applyFont="1" applyBorder="1" applyAlignment="1">
      <alignment horizontal="center" vertical="center" wrapText="1"/>
    </xf>
    <xf numFmtId="165" fontId="7" fillId="4" borderId="8" xfId="0" applyNumberFormat="1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wrapText="1"/>
    </xf>
    <xf numFmtId="4" fontId="12" fillId="8" borderId="18" xfId="0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>
      <alignment horizontal="center" vertical="center" wrapText="1"/>
    </xf>
    <xf numFmtId="49" fontId="7" fillId="4" borderId="18" xfId="0" applyNumberFormat="1" applyFont="1" applyFill="1" applyBorder="1" applyAlignment="1">
      <alignment horizontal="left" vertical="center" wrapText="1"/>
    </xf>
    <xf numFmtId="4" fontId="7" fillId="4" borderId="20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4" fontId="7" fillId="0" borderId="0" xfId="0" applyNumberFormat="1" applyFont="1" applyAlignment="1">
      <alignment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left" vertical="center" wrapText="1"/>
    </xf>
    <xf numFmtId="1" fontId="7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wrapText="1"/>
    </xf>
    <xf numFmtId="4" fontId="7" fillId="0" borderId="0" xfId="0" applyNumberFormat="1" applyFont="1" applyFill="1" applyAlignment="1">
      <alignment wrapText="1"/>
    </xf>
    <xf numFmtId="0" fontId="7" fillId="0" borderId="0" xfId="0" applyFont="1" applyFill="1" applyAlignment="1">
      <alignment wrapText="1"/>
    </xf>
    <xf numFmtId="3" fontId="7" fillId="0" borderId="8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2" fontId="7" fillId="4" borderId="8" xfId="0" applyNumberFormat="1" applyFont="1" applyFill="1" applyBorder="1" applyAlignment="1">
      <alignment horizontal="left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15" fillId="4" borderId="8" xfId="0" applyNumberFormat="1" applyFont="1" applyFill="1" applyBorder="1" applyAlignment="1">
      <alignment horizontal="center" vertical="center" wrapText="1"/>
    </xf>
    <xf numFmtId="1" fontId="15" fillId="0" borderId="8" xfId="0" applyNumberFormat="1" applyFont="1" applyFill="1" applyBorder="1" applyAlignment="1">
      <alignment horizontal="center" vertical="center" wrapText="1"/>
    </xf>
    <xf numFmtId="0" fontId="7" fillId="4" borderId="8" xfId="0" applyNumberFormat="1" applyFont="1" applyFill="1" applyBorder="1" applyAlignment="1">
      <alignment horizontal="center" vertical="center" wrapText="1"/>
    </xf>
    <xf numFmtId="4" fontId="12" fillId="0" borderId="8" xfId="15" applyNumberFormat="1" applyFont="1" applyFill="1" applyBorder="1" applyAlignment="1">
      <alignment horizontal="center" vertical="center" wrapText="1"/>
    </xf>
    <xf numFmtId="0" fontId="7" fillId="4" borderId="8" xfId="1" applyNumberFormat="1" applyFont="1" applyFill="1" applyBorder="1" applyAlignment="1">
      <alignment horizontal="center" vertical="center" wrapText="1"/>
    </xf>
    <xf numFmtId="0" fontId="12" fillId="8" borderId="8" xfId="1" applyNumberFormat="1" applyFont="1" applyFill="1" applyBorder="1" applyAlignment="1">
      <alignment horizontal="center" vertical="center" wrapText="1"/>
    </xf>
    <xf numFmtId="49" fontId="7" fillId="9" borderId="18" xfId="0" applyNumberFormat="1" applyFont="1" applyFill="1" applyBorder="1" applyAlignment="1">
      <alignment horizontal="left" vertical="center" wrapText="1"/>
    </xf>
    <xf numFmtId="49" fontId="7" fillId="9" borderId="8" xfId="0" applyNumberFormat="1" applyFont="1" applyFill="1" applyBorder="1" applyAlignment="1">
      <alignment horizontal="center" vertical="center" wrapText="1"/>
    </xf>
    <xf numFmtId="0" fontId="30" fillId="9" borderId="19" xfId="0" applyFont="1" applyFill="1" applyBorder="1" applyAlignment="1">
      <alignment horizontal="center" vertical="center" wrapText="1"/>
    </xf>
    <xf numFmtId="49" fontId="12" fillId="9" borderId="18" xfId="0" applyNumberFormat="1" applyFont="1" applyFill="1" applyBorder="1" applyAlignment="1">
      <alignment horizontal="left" vertical="center" wrapText="1"/>
    </xf>
    <xf numFmtId="1" fontId="7" fillId="9" borderId="8" xfId="0" applyNumberFormat="1" applyFont="1" applyFill="1" applyBorder="1" applyAlignment="1">
      <alignment horizontal="center" vertical="center" wrapText="1"/>
    </xf>
    <xf numFmtId="4" fontId="7" fillId="9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vertical="center" wrapText="1"/>
    </xf>
    <xf numFmtId="4" fontId="7" fillId="0" borderId="0" xfId="0" applyNumberFormat="1" applyFont="1" applyFill="1" applyAlignment="1">
      <alignment horizontal="left" vertical="center" wrapText="1"/>
    </xf>
    <xf numFmtId="1" fontId="12" fillId="9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left" wrapText="1"/>
    </xf>
    <xf numFmtId="4" fontId="6" fillId="0" borderId="8" xfId="6" applyNumberFormat="1" applyFont="1" applyFill="1" applyBorder="1" applyAlignment="1">
      <alignment horizontal="center" vertical="center"/>
    </xf>
    <xf numFmtId="49" fontId="7" fillId="0" borderId="8" xfId="6" applyNumberFormat="1" applyFont="1" applyFill="1" applyBorder="1" applyAlignment="1">
      <alignment horizontal="center" vertical="center" wrapText="1"/>
    </xf>
    <xf numFmtId="49" fontId="7" fillId="0" borderId="8" xfId="3" applyNumberFormat="1" applyFont="1" applyFill="1" applyBorder="1" applyAlignment="1">
      <alignment horizontal="center" vertical="center" wrapText="1"/>
    </xf>
    <xf numFmtId="4" fontId="7" fillId="0" borderId="8" xfId="6" applyNumberFormat="1" applyFont="1" applyFill="1" applyBorder="1" applyAlignment="1">
      <alignment horizontal="center" vertical="center"/>
    </xf>
    <xf numFmtId="4" fontId="7" fillId="0" borderId="8" xfId="3" applyNumberFormat="1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3" fontId="15" fillId="0" borderId="8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6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6" fillId="2" borderId="8" xfId="6" applyFont="1" applyFill="1" applyBorder="1" applyAlignment="1">
      <alignment horizontal="center" vertical="center" wrapText="1"/>
    </xf>
    <xf numFmtId="49" fontId="6" fillId="0" borderId="8" xfId="6" applyNumberFormat="1" applyFont="1" applyFill="1" applyBorder="1" applyAlignment="1" applyProtection="1">
      <alignment horizontal="center" vertical="center" wrapText="1"/>
    </xf>
    <xf numFmtId="49" fontId="24" fillId="2" borderId="8" xfId="6" applyNumberFormat="1" applyFont="1" applyFill="1" applyBorder="1" applyAlignment="1" applyProtection="1">
      <alignment horizontal="center" vertical="center" wrapText="1"/>
    </xf>
    <xf numFmtId="0" fontId="6" fillId="0" borderId="8" xfId="6" applyFont="1" applyFill="1" applyBorder="1" applyAlignment="1">
      <alignment vertical="top" wrapText="1"/>
    </xf>
    <xf numFmtId="49" fontId="6" fillId="0" borderId="8" xfId="6" applyNumberFormat="1" applyFont="1" applyFill="1" applyBorder="1" applyAlignment="1">
      <alignment horizontal="center" vertical="center" wrapText="1"/>
    </xf>
    <xf numFmtId="0" fontId="6" fillId="0" borderId="8" xfId="6" applyFont="1" applyFill="1" applyBorder="1" applyAlignment="1">
      <alignment horizontal="center" vertical="center" wrapText="1"/>
    </xf>
    <xf numFmtId="0" fontId="6" fillId="0" borderId="8" xfId="6" applyFont="1" applyFill="1" applyBorder="1" applyAlignment="1">
      <alignment horizontal="left" vertical="top" wrapText="1"/>
    </xf>
    <xf numFmtId="1" fontId="6" fillId="0" borderId="8" xfId="6" applyNumberFormat="1" applyFont="1" applyFill="1" applyBorder="1" applyAlignment="1">
      <alignment horizontal="center" vertical="center" wrapText="1"/>
    </xf>
    <xf numFmtId="0" fontId="6" fillId="0" borderId="8" xfId="6" applyFont="1" applyFill="1" applyBorder="1" applyAlignment="1">
      <alignment horizontal="left" vertical="center" wrapText="1"/>
    </xf>
    <xf numFmtId="4" fontId="31" fillId="0" borderId="0" xfId="0" applyNumberFormat="1" applyFont="1" applyBorder="1" applyAlignment="1" applyProtection="1">
      <alignment horizontal="right" vertical="center" wrapText="1"/>
    </xf>
    <xf numFmtId="4" fontId="12" fillId="8" borderId="41" xfId="0" applyNumberFormat="1" applyFont="1" applyFill="1" applyBorder="1" applyAlignment="1">
      <alignment horizontal="center" vertical="center" wrapText="1"/>
    </xf>
    <xf numFmtId="4" fontId="12" fillId="0" borderId="16" xfId="0" applyNumberFormat="1" applyFont="1" applyFill="1" applyBorder="1" applyAlignment="1">
      <alignment horizontal="center" vertical="center" wrapText="1"/>
    </xf>
    <xf numFmtId="4" fontId="10" fillId="0" borderId="0" xfId="1" applyNumberFormat="1" applyFont="1" applyFill="1" applyAlignment="1">
      <alignment wrapText="1"/>
    </xf>
    <xf numFmtId="4" fontId="7" fillId="0" borderId="0" xfId="1" applyNumberFormat="1" applyFont="1" applyFill="1" applyAlignment="1">
      <alignment vertical="center" wrapText="1"/>
    </xf>
    <xf numFmtId="4" fontId="7" fillId="0" borderId="0" xfId="1" applyNumberFormat="1" applyFont="1" applyFill="1" applyAlignment="1">
      <alignment wrapText="1"/>
    </xf>
    <xf numFmtId="0" fontId="7" fillId="0" borderId="0" xfId="1" applyFont="1" applyFill="1" applyAlignment="1">
      <alignment wrapText="1"/>
    </xf>
    <xf numFmtId="4" fontId="7" fillId="0" borderId="0" xfId="3" applyNumberFormat="1" applyFont="1" applyAlignment="1">
      <alignment horizontal="center" vertical="center" wrapText="1"/>
    </xf>
    <xf numFmtId="4" fontId="12" fillId="0" borderId="8" xfId="3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left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8" xfId="6" applyNumberFormat="1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12" fillId="0" borderId="8" xfId="15" applyFont="1" applyBorder="1" applyAlignment="1">
      <alignment horizontal="left" vertical="center" wrapText="1"/>
    </xf>
    <xf numFmtId="4" fontId="12" fillId="8" borderId="18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4" borderId="18" xfId="0" applyNumberFormat="1" applyFont="1" applyFill="1" applyBorder="1" applyAlignment="1">
      <alignment horizontal="center" vertical="center" wrapText="1"/>
    </xf>
    <xf numFmtId="2" fontId="7" fillId="4" borderId="18" xfId="0" applyNumberFormat="1" applyFont="1" applyFill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 wrapText="1"/>
    </xf>
    <xf numFmtId="0" fontId="12" fillId="8" borderId="18" xfId="0" applyFont="1" applyFill="1" applyBorder="1" applyAlignment="1">
      <alignment horizontal="center" vertical="center" wrapText="1"/>
    </xf>
    <xf numFmtId="49" fontId="12" fillId="8" borderId="18" xfId="0" applyNumberFormat="1" applyFont="1" applyFill="1" applyBorder="1" applyAlignment="1">
      <alignment horizontal="center" vertical="center" wrapText="1"/>
    </xf>
    <xf numFmtId="49" fontId="12" fillId="8" borderId="18" xfId="0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49" fontId="7" fillId="4" borderId="18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wrapText="1"/>
    </xf>
    <xf numFmtId="4" fontId="7" fillId="0" borderId="13" xfId="0" applyNumberFormat="1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18" xfId="0" applyFont="1" applyBorder="1" applyAlignment="1">
      <alignment horizontal="center" vertical="center" textRotation="90" wrapText="1"/>
    </xf>
    <xf numFmtId="0" fontId="7" fillId="0" borderId="19" xfId="0" applyFont="1" applyBorder="1" applyAlignment="1">
      <alignment horizontal="center" vertical="center" textRotation="90" wrapText="1"/>
    </xf>
    <xf numFmtId="0" fontId="2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  <xf numFmtId="0" fontId="7" fillId="0" borderId="27" xfId="0" applyFont="1" applyBorder="1" applyAlignment="1">
      <alignment horizontal="center" vertical="center" textRotation="90" wrapText="1"/>
    </xf>
    <xf numFmtId="0" fontId="27" fillId="0" borderId="28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2" fontId="7" fillId="4" borderId="20" xfId="0" applyNumberFormat="1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left" vertical="center" wrapText="1"/>
    </xf>
    <xf numFmtId="0" fontId="7" fillId="4" borderId="18" xfId="0" applyNumberFormat="1" applyFont="1" applyFill="1" applyBorder="1" applyAlignment="1">
      <alignment horizontal="center" vertical="center" wrapText="1"/>
    </xf>
    <xf numFmtId="4" fontId="7" fillId="4" borderId="39" xfId="0" applyNumberFormat="1" applyFont="1" applyFill="1" applyBorder="1" applyAlignment="1">
      <alignment horizontal="center" vertical="center" wrapText="1"/>
    </xf>
    <xf numFmtId="4" fontId="7" fillId="4" borderId="40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6" fillId="0" borderId="26" xfId="0" applyFont="1" applyBorder="1" applyAlignment="1">
      <alignment horizontal="center" vertical="center" textRotation="90" wrapText="1"/>
    </xf>
    <xf numFmtId="0" fontId="6" fillId="0" borderId="27" xfId="0" applyFont="1" applyBorder="1" applyAlignment="1">
      <alignment horizontal="center" vertical="center" textRotation="90" wrapText="1"/>
    </xf>
    <xf numFmtId="0" fontId="0" fillId="0" borderId="28" xfId="0" applyBorder="1" applyAlignment="1">
      <alignment horizontal="center" vertical="center" textRotation="90" wrapText="1"/>
    </xf>
    <xf numFmtId="4" fontId="16" fillId="8" borderId="18" xfId="0" applyNumberFormat="1" applyFont="1" applyFill="1" applyBorder="1" applyAlignment="1">
      <alignment horizontal="center" vertical="center" wrapText="1"/>
    </xf>
    <xf numFmtId="4" fontId="16" fillId="8" borderId="20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12" fillId="8" borderId="18" xfId="0" applyFont="1" applyFill="1" applyBorder="1" applyAlignment="1">
      <alignment horizontal="left" vertical="center" wrapText="1"/>
    </xf>
    <xf numFmtId="0" fontId="12" fillId="8" borderId="20" xfId="0" applyFont="1" applyFill="1" applyBorder="1" applyAlignment="1">
      <alignment horizontal="left" vertical="center" wrapText="1"/>
    </xf>
    <xf numFmtId="4" fontId="0" fillId="4" borderId="8" xfId="0" applyNumberFormat="1" applyFill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7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left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wrapText="1"/>
    </xf>
    <xf numFmtId="0" fontId="17" fillId="8" borderId="20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16" fillId="8" borderId="18" xfId="0" applyFont="1" applyFill="1" applyBorder="1" applyAlignment="1">
      <alignment horizontal="center" vertical="center" wrapText="1"/>
    </xf>
    <xf numFmtId="0" fontId="16" fillId="8" borderId="20" xfId="0" applyFont="1" applyFill="1" applyBorder="1" applyAlignment="1">
      <alignment horizontal="center" vertical="center" wrapText="1"/>
    </xf>
    <xf numFmtId="49" fontId="16" fillId="8" borderId="18" xfId="0" applyNumberFormat="1" applyFont="1" applyFill="1" applyBorder="1" applyAlignment="1">
      <alignment horizontal="center" vertical="center" wrapText="1"/>
    </xf>
    <xf numFmtId="49" fontId="16" fillId="8" borderId="20" xfId="0" applyNumberFormat="1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horizontal="left" vertical="center" wrapText="1"/>
    </xf>
    <xf numFmtId="0" fontId="17" fillId="8" borderId="20" xfId="0" applyFont="1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2" fontId="7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4" fontId="7" fillId="6" borderId="8" xfId="6" applyNumberFormat="1" applyFont="1" applyFill="1" applyBorder="1" applyAlignment="1">
      <alignment horizontal="center" vertical="center"/>
    </xf>
    <xf numFmtId="0" fontId="15" fillId="0" borderId="8" xfId="15" applyFont="1" applyBorder="1" applyAlignment="1">
      <alignment horizontal="center" vertical="center"/>
    </xf>
    <xf numFmtId="49" fontId="7" fillId="0" borderId="8" xfId="6" applyNumberFormat="1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7" fillId="6" borderId="8" xfId="16" applyFont="1" applyFill="1" applyBorder="1" applyAlignment="1">
      <alignment horizontal="left" vertical="center" wrapText="1" shrinkToFit="1"/>
    </xf>
    <xf numFmtId="0" fontId="15" fillId="6" borderId="8" xfId="15" applyFont="1" applyFill="1" applyBorder="1" applyAlignment="1">
      <alignment horizontal="left" vertical="center" wrapText="1" shrinkToFit="1"/>
    </xf>
    <xf numFmtId="4" fontId="12" fillId="8" borderId="8" xfId="6" applyNumberFormat="1" applyFont="1" applyFill="1" applyBorder="1" applyAlignment="1">
      <alignment horizontal="center" vertical="center" wrapText="1"/>
    </xf>
    <xf numFmtId="0" fontId="16" fillId="8" borderId="8" xfId="15" applyFont="1" applyFill="1" applyBorder="1" applyAlignment="1">
      <alignment horizontal="center" vertical="center" wrapText="1"/>
    </xf>
    <xf numFmtId="49" fontId="12" fillId="8" borderId="8" xfId="6" applyNumberFormat="1" applyFont="1" applyFill="1" applyBorder="1" applyAlignment="1">
      <alignment horizontal="center" vertical="center" wrapText="1"/>
    </xf>
    <xf numFmtId="0" fontId="12" fillId="8" borderId="8" xfId="16" applyFont="1" applyFill="1" applyBorder="1" applyAlignment="1">
      <alignment horizontal="left" vertical="center" wrapText="1" shrinkToFit="1"/>
    </xf>
    <xf numFmtId="0" fontId="16" fillId="8" borderId="8" xfId="15" applyFont="1" applyFill="1" applyBorder="1" applyAlignment="1">
      <alignment horizontal="left" vertical="center" wrapText="1" shrinkToFit="1"/>
    </xf>
    <xf numFmtId="0" fontId="7" fillId="6" borderId="8" xfId="15" applyFont="1" applyFill="1" applyBorder="1" applyAlignment="1">
      <alignment horizontal="left" vertical="center" wrapText="1"/>
    </xf>
    <xf numFmtId="0" fontId="15" fillId="0" borderId="8" xfId="15" applyFont="1" applyBorder="1" applyAlignment="1">
      <alignment horizontal="left" vertical="center" wrapText="1" shrinkToFit="1"/>
    </xf>
    <xf numFmtId="0" fontId="15" fillId="6" borderId="8" xfId="15" applyFont="1" applyFill="1" applyBorder="1" applyAlignment="1">
      <alignment horizontal="center" vertical="center"/>
    </xf>
    <xf numFmtId="0" fontId="15" fillId="0" borderId="0" xfId="15" applyFont="1" applyAlignment="1">
      <alignment horizontal="left" vertical="center" wrapText="1"/>
    </xf>
    <xf numFmtId="49" fontId="7" fillId="0" borderId="0" xfId="15" applyNumberFormat="1" applyFont="1" applyAlignment="1">
      <alignment horizontal="center" vertical="center" wrapText="1"/>
    </xf>
    <xf numFmtId="49" fontId="15" fillId="0" borderId="0" xfId="15" applyNumberFormat="1" applyFont="1" applyAlignment="1">
      <alignment horizontal="center" vertical="center" wrapText="1"/>
    </xf>
    <xf numFmtId="0" fontId="15" fillId="0" borderId="24" xfId="15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textRotation="90" wrapText="1"/>
    </xf>
    <xf numFmtId="0" fontId="7" fillId="0" borderId="20" xfId="1" applyFont="1" applyBorder="1" applyAlignment="1">
      <alignment horizontal="center" vertical="center" textRotation="90" wrapText="1"/>
    </xf>
    <xf numFmtId="0" fontId="7" fillId="0" borderId="26" xfId="1" applyFont="1" applyBorder="1" applyAlignment="1">
      <alignment horizontal="center" vertical="center" textRotation="90" wrapText="1"/>
    </xf>
    <xf numFmtId="0" fontId="7" fillId="0" borderId="32" xfId="1" applyFont="1" applyBorder="1" applyAlignment="1">
      <alignment horizontal="center" vertical="center" textRotation="90" wrapText="1"/>
    </xf>
    <xf numFmtId="0" fontId="7" fillId="0" borderId="30" xfId="15" applyFont="1" applyBorder="1" applyAlignment="1">
      <alignment horizontal="center" vertical="center" wrapText="1"/>
    </xf>
    <xf numFmtId="0" fontId="7" fillId="0" borderId="31" xfId="15" applyFont="1" applyBorder="1" applyAlignment="1">
      <alignment horizontal="center" vertical="center" wrapText="1"/>
    </xf>
    <xf numFmtId="0" fontId="7" fillId="0" borderId="18" xfId="15" applyFont="1" applyBorder="1" applyAlignment="1">
      <alignment horizontal="left" vertical="center" wrapText="1"/>
    </xf>
    <xf numFmtId="0" fontId="7" fillId="0" borderId="20" xfId="15" applyFont="1" applyBorder="1" applyAlignment="1">
      <alignment horizontal="left" vertical="center" wrapText="1"/>
    </xf>
    <xf numFmtId="0" fontId="7" fillId="0" borderId="22" xfId="15" applyFont="1" applyBorder="1" applyAlignment="1">
      <alignment horizontal="center" vertical="center" wrapText="1"/>
    </xf>
    <xf numFmtId="0" fontId="7" fillId="0" borderId="29" xfId="15" applyFont="1" applyBorder="1" applyAlignment="1">
      <alignment horizontal="center" vertical="center" wrapText="1"/>
    </xf>
    <xf numFmtId="0" fontId="7" fillId="0" borderId="23" xfId="15" applyFont="1" applyBorder="1" applyAlignment="1">
      <alignment horizontal="center" vertical="center" wrapText="1"/>
    </xf>
    <xf numFmtId="164" fontId="7" fillId="0" borderId="22" xfId="6" applyNumberFormat="1" applyFont="1" applyBorder="1" applyAlignment="1">
      <alignment horizontal="center" vertical="center" wrapText="1" shrinkToFit="1"/>
    </xf>
    <xf numFmtId="164" fontId="7" fillId="0" borderId="29" xfId="6" applyNumberFormat="1" applyFont="1" applyBorder="1" applyAlignment="1">
      <alignment horizontal="center" vertical="center" wrapText="1" shrinkToFit="1"/>
    </xf>
    <xf numFmtId="164" fontId="7" fillId="0" borderId="23" xfId="6" applyNumberFormat="1" applyFont="1" applyBorder="1" applyAlignment="1">
      <alignment horizontal="center" vertical="center" wrapText="1" shrinkToFit="1"/>
    </xf>
    <xf numFmtId="0" fontId="7" fillId="0" borderId="18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49" fontId="7" fillId="2" borderId="18" xfId="1" applyNumberFormat="1" applyFont="1" applyFill="1" applyBorder="1" applyAlignment="1">
      <alignment horizontal="center" vertical="center" wrapText="1"/>
    </xf>
    <xf numFmtId="49" fontId="7" fillId="2" borderId="19" xfId="1" applyNumberFormat="1" applyFont="1" applyFill="1" applyBorder="1" applyAlignment="1">
      <alignment horizontal="center" vertical="center" wrapText="1"/>
    </xf>
    <xf numFmtId="49" fontId="7" fillId="2" borderId="20" xfId="1" applyNumberFormat="1" applyFont="1" applyFill="1" applyBorder="1" applyAlignment="1">
      <alignment horizontal="center" vertical="center" wrapText="1"/>
    </xf>
    <xf numFmtId="49" fontId="7" fillId="0" borderId="18" xfId="1" applyNumberFormat="1" applyFont="1" applyBorder="1" applyAlignment="1">
      <alignment horizontal="center" vertical="center" wrapText="1"/>
    </xf>
    <xf numFmtId="49" fontId="7" fillId="0" borderId="19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wrapText="1"/>
    </xf>
    <xf numFmtId="4" fontId="7" fillId="0" borderId="6" xfId="1" applyNumberFormat="1" applyFont="1" applyBorder="1" applyAlignment="1">
      <alignment horizontal="center" wrapText="1"/>
    </xf>
    <xf numFmtId="4" fontId="7" fillId="0" borderId="13" xfId="1" applyNumberFormat="1" applyFont="1" applyBorder="1" applyAlignment="1">
      <alignment horizontal="center" wrapText="1"/>
    </xf>
    <xf numFmtId="4" fontId="7" fillId="0" borderId="5" xfId="1" applyNumberFormat="1" applyFont="1" applyBorder="1" applyAlignment="1">
      <alignment horizontal="center" wrapText="1"/>
    </xf>
    <xf numFmtId="4" fontId="7" fillId="0" borderId="2" xfId="1" applyNumberFormat="1" applyFont="1" applyBorder="1" applyAlignment="1">
      <alignment horizont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8" fillId="0" borderId="0" xfId="1" applyFont="1" applyAlignment="1">
      <alignment horizontal="left" wrapText="1"/>
    </xf>
    <xf numFmtId="0" fontId="6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49" fontId="7" fillId="0" borderId="18" xfId="3" applyNumberFormat="1" applyFont="1" applyBorder="1" applyAlignment="1">
      <alignment horizontal="center" vertical="center" wrapText="1"/>
    </xf>
    <xf numFmtId="49" fontId="7" fillId="0" borderId="20" xfId="3" applyNumberFormat="1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 wrapText="1"/>
    </xf>
    <xf numFmtId="4" fontId="7" fillId="0" borderId="18" xfId="3" applyNumberFormat="1" applyFont="1" applyBorder="1" applyAlignment="1">
      <alignment horizontal="center" vertical="center" wrapText="1"/>
    </xf>
    <xf numFmtId="49" fontId="7" fillId="2" borderId="18" xfId="3" applyNumberFormat="1" applyFont="1" applyFill="1" applyBorder="1" applyAlignment="1">
      <alignment horizontal="center" vertical="center" wrapText="1"/>
    </xf>
    <xf numFmtId="0" fontId="8" fillId="0" borderId="0" xfId="3" applyFont="1" applyAlignment="1">
      <alignment horizontal="left" wrapText="1"/>
    </xf>
    <xf numFmtId="0" fontId="6" fillId="0" borderId="0" xfId="3" applyFont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1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7" fillId="0" borderId="1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4" fontId="7" fillId="0" borderId="5" xfId="3" applyNumberFormat="1" applyFont="1" applyBorder="1" applyAlignment="1">
      <alignment horizontal="center" wrapText="1"/>
    </xf>
    <xf numFmtId="4" fontId="7" fillId="0" borderId="2" xfId="3" applyNumberFormat="1" applyFont="1" applyBorder="1" applyAlignment="1">
      <alignment horizontal="center" wrapText="1"/>
    </xf>
    <xf numFmtId="4" fontId="7" fillId="0" borderId="1" xfId="3" applyNumberFormat="1" applyFont="1" applyBorder="1" applyAlignment="1">
      <alignment horizont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2" borderId="18" xfId="3" applyFont="1" applyFill="1" applyBorder="1" applyAlignment="1">
      <alignment horizontal="center" vertical="center" wrapText="1"/>
    </xf>
    <xf numFmtId="0" fontId="7" fillId="2" borderId="20" xfId="3" applyFont="1" applyFill="1" applyBorder="1" applyAlignment="1">
      <alignment horizontal="center" vertical="center" wrapText="1"/>
    </xf>
    <xf numFmtId="4" fontId="7" fillId="0" borderId="6" xfId="3" applyNumberFormat="1" applyFont="1" applyBorder="1" applyAlignment="1">
      <alignment horizontal="center" wrapText="1"/>
    </xf>
    <xf numFmtId="4" fontId="7" fillId="0" borderId="13" xfId="3" applyNumberFormat="1" applyFont="1" applyBorder="1" applyAlignment="1">
      <alignment horizontal="center" wrapText="1"/>
    </xf>
    <xf numFmtId="4" fontId="7" fillId="0" borderId="18" xfId="3" applyNumberFormat="1" applyFont="1" applyFill="1" applyBorder="1" applyAlignment="1">
      <alignment horizontal="center" vertical="center" wrapText="1"/>
    </xf>
    <xf numFmtId="49" fontId="7" fillId="0" borderId="19" xfId="3" applyNumberFormat="1" applyFont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wrapText="1"/>
    </xf>
    <xf numFmtId="0" fontId="6" fillId="2" borderId="8" xfId="6" applyFont="1" applyFill="1" applyBorder="1" applyAlignment="1">
      <alignment horizontal="center" vertical="center" wrapText="1"/>
    </xf>
    <xf numFmtId="0" fontId="8" fillId="0" borderId="0" xfId="14" applyFont="1" applyAlignment="1">
      <alignment horizontal="left" wrapText="1"/>
    </xf>
    <xf numFmtId="0" fontId="29" fillId="0" borderId="0" xfId="6" applyFont="1" applyAlignment="1">
      <alignment horizontal="center" vertical="center" wrapText="1"/>
    </xf>
    <xf numFmtId="0" fontId="8" fillId="0" borderId="0" xfId="6" applyFont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</cellXfs>
  <cellStyles count="18">
    <cellStyle name="Обычный" xfId="0" builtinId="0"/>
    <cellStyle name="Обычный 12" xfId="7"/>
    <cellStyle name="Обычный 12 2" xfId="16"/>
    <cellStyle name="Обычный 2" xfId="1"/>
    <cellStyle name="Обычный 2 2" xfId="8"/>
    <cellStyle name="Обычный 3" xfId="3"/>
    <cellStyle name="Обычный 3 2" xfId="14"/>
    <cellStyle name="Обычный 4" xfId="4"/>
    <cellStyle name="Обычный 5" xfId="5"/>
    <cellStyle name="Обычный 5 2" xfId="15"/>
    <cellStyle name="Обычный 6" xfId="11"/>
    <cellStyle name="Обычный 6 2" xfId="12"/>
    <cellStyle name="Обычный 7" xfId="6"/>
    <cellStyle name="Обычный 7 2" xfId="10"/>
    <cellStyle name="Обычный 7 2 2" xfId="13"/>
    <cellStyle name="Обычный 7 2 2 2" xfId="17"/>
    <cellStyle name="Финансовый" xfId="2" builtinId="3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125</xdr:row>
      <xdr:rowOff>89647</xdr:rowOff>
    </xdr:from>
    <xdr:to>
      <xdr:col>11</xdr:col>
      <xdr:colOff>215215</xdr:colOff>
      <xdr:row>129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22412" y="48612718"/>
          <a:ext cx="15881839" cy="7267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3000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*)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Примечание: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мероприятия по приобретению жилых помещений для предоставления взамен изымаемых по данным адресам будут исполнены при наличии софинансирования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за счет средств вышестоящих бюджетов после утвердения региональной адресной программы "Переселение граждан из аварийного жилищного фонда на территории Калининградской области"</a:t>
          </a:r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49"/>
  <sheetViews>
    <sheetView topLeftCell="A305" zoomScale="70" zoomScaleNormal="70" zoomScaleSheetLayoutView="85" zoomScalePageLayoutView="70" workbookViewId="0">
      <selection activeCell="H329" sqref="H329"/>
    </sheetView>
  </sheetViews>
  <sheetFormatPr defaultColWidth="8.7109375" defaultRowHeight="15.75" x14ac:dyDescent="0.25"/>
  <cols>
    <col min="1" max="3" width="11.85546875" style="3" bestFit="1" customWidth="1"/>
    <col min="4" max="4" width="18.28515625" style="3" customWidth="1"/>
    <col min="5" max="5" width="75.7109375" style="106" customWidth="1"/>
    <col min="6" max="6" width="28.85546875" style="3" customWidth="1"/>
    <col min="7" max="7" width="11" style="3" customWidth="1"/>
    <col min="8" max="8" width="17.5703125" style="82" customWidth="1"/>
    <col min="9" max="9" width="19.42578125" style="3" customWidth="1"/>
    <col min="10" max="10" width="17.85546875" style="3" customWidth="1"/>
    <col min="11" max="11" width="16.42578125" style="3" customWidth="1"/>
    <col min="12" max="12" width="14.42578125" style="3" customWidth="1"/>
    <col min="13" max="13" width="14.85546875" style="3" customWidth="1"/>
    <col min="14" max="14" width="80.42578125" style="5" hidden="1" customWidth="1"/>
    <col min="15" max="15" width="10.28515625" style="2" hidden="1" customWidth="1"/>
    <col min="16" max="17" width="11.5703125" style="2" hidden="1" customWidth="1"/>
    <col min="18" max="18" width="10.28515625" style="2" hidden="1" customWidth="1"/>
    <col min="19" max="20" width="8.7109375" style="2" hidden="1" bestFit="1" customWidth="1"/>
    <col min="21" max="21" width="9.140625" style="2" hidden="1" customWidth="1"/>
    <col min="22" max="23" width="10.28515625" style="2" hidden="1" customWidth="1"/>
    <col min="24" max="24" width="25.5703125" style="2" hidden="1" customWidth="1"/>
    <col min="25" max="25" width="32.42578125" style="2" customWidth="1"/>
    <col min="26" max="26" width="20.42578125" style="2" customWidth="1"/>
    <col min="27" max="27" width="29.5703125" style="2" customWidth="1"/>
    <col min="28" max="38" width="8.7109375" style="2" bestFit="1" customWidth="1"/>
    <col min="39" max="39" width="8.7109375" style="3" bestFit="1" customWidth="1"/>
    <col min="40" max="16384" width="8.7109375" style="3"/>
  </cols>
  <sheetData>
    <row r="1" spans="1:39" s="2" customFormat="1" ht="120" customHeight="1" x14ac:dyDescent="0.3">
      <c r="A1" s="39"/>
      <c r="B1" s="40"/>
      <c r="C1" s="40"/>
      <c r="D1" s="40"/>
      <c r="E1" s="105"/>
      <c r="F1" s="40"/>
      <c r="G1" s="40"/>
      <c r="H1" s="81"/>
      <c r="I1" s="40"/>
      <c r="J1" s="400" t="s">
        <v>326</v>
      </c>
      <c r="K1" s="400"/>
      <c r="L1" s="400"/>
      <c r="M1" s="400"/>
      <c r="N1" s="1"/>
      <c r="AM1" s="3"/>
    </row>
    <row r="2" spans="1:39" s="2" customFormat="1" ht="20.100000000000001" customHeight="1" x14ac:dyDescent="0.25">
      <c r="A2" s="401" t="s">
        <v>0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"/>
      <c r="AM2" s="3"/>
    </row>
    <row r="3" spans="1:39" s="2" customFormat="1" ht="20.100000000000001" customHeight="1" x14ac:dyDescent="0.25">
      <c r="A3" s="401" t="s">
        <v>1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5"/>
      <c r="AM3" s="3"/>
    </row>
    <row r="4" spans="1:39" s="2" customFormat="1" ht="20.100000000000001" customHeight="1" x14ac:dyDescent="0.25">
      <c r="A4" s="39"/>
      <c r="B4" s="39"/>
      <c r="C4" s="401" t="s">
        <v>2</v>
      </c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5"/>
      <c r="AM4" s="3"/>
    </row>
    <row r="5" spans="1:39" ht="20.100000000000001" customHeight="1" x14ac:dyDescent="0.25"/>
    <row r="6" spans="1:39" s="2" customFormat="1" ht="81.75" customHeight="1" x14ac:dyDescent="0.25">
      <c r="A6" s="402" t="s">
        <v>3</v>
      </c>
      <c r="B6" s="402" t="s">
        <v>4</v>
      </c>
      <c r="C6" s="405" t="s">
        <v>285</v>
      </c>
      <c r="D6" s="392" t="s">
        <v>6</v>
      </c>
      <c r="E6" s="392" t="s">
        <v>7</v>
      </c>
      <c r="F6" s="392" t="s">
        <v>8</v>
      </c>
      <c r="G6" s="408"/>
      <c r="H6" s="409"/>
      <c r="I6" s="409"/>
      <c r="J6" s="410"/>
      <c r="K6" s="409" t="s">
        <v>9</v>
      </c>
      <c r="L6" s="409"/>
      <c r="M6" s="410"/>
      <c r="N6" s="391" t="s">
        <v>10</v>
      </c>
      <c r="O6" s="381" t="s">
        <v>11</v>
      </c>
      <c r="P6" s="382"/>
      <c r="Q6" s="382"/>
      <c r="R6" s="381"/>
      <c r="T6" s="391" t="s">
        <v>12</v>
      </c>
      <c r="U6" s="382"/>
      <c r="V6" s="382"/>
      <c r="W6" s="381"/>
      <c r="AM6" s="3"/>
    </row>
    <row r="7" spans="1:39" s="2" customFormat="1" ht="23.25" customHeight="1" x14ac:dyDescent="0.25">
      <c r="A7" s="403"/>
      <c r="B7" s="403"/>
      <c r="C7" s="406"/>
      <c r="D7" s="393"/>
      <c r="E7" s="393"/>
      <c r="F7" s="392" t="s">
        <v>13</v>
      </c>
      <c r="G7" s="395" t="s">
        <v>14</v>
      </c>
      <c r="H7" s="397" t="s">
        <v>15</v>
      </c>
      <c r="I7" s="397"/>
      <c r="J7" s="397"/>
      <c r="K7" s="411"/>
      <c r="L7" s="411"/>
      <c r="M7" s="412"/>
      <c r="N7" s="398"/>
      <c r="O7" s="36"/>
      <c r="P7" s="35"/>
      <c r="Q7" s="35"/>
      <c r="R7" s="35"/>
      <c r="T7" s="35"/>
      <c r="U7" s="35"/>
      <c r="V7" s="35"/>
      <c r="W7" s="35"/>
      <c r="AM7" s="3"/>
    </row>
    <row r="8" spans="1:39" s="2" customFormat="1" ht="22.5" customHeight="1" x14ac:dyDescent="0.25">
      <c r="A8" s="403"/>
      <c r="B8" s="403"/>
      <c r="C8" s="406"/>
      <c r="D8" s="393"/>
      <c r="E8" s="393"/>
      <c r="F8" s="393"/>
      <c r="G8" s="396"/>
      <c r="H8" s="397"/>
      <c r="I8" s="397"/>
      <c r="J8" s="397"/>
      <c r="K8" s="413"/>
      <c r="L8" s="413"/>
      <c r="M8" s="414"/>
      <c r="N8" s="399"/>
      <c r="O8" s="36"/>
      <c r="P8" s="35"/>
      <c r="Q8" s="35"/>
      <c r="R8" s="35"/>
      <c r="T8" s="35"/>
      <c r="U8" s="35"/>
      <c r="V8" s="35"/>
      <c r="W8" s="35"/>
      <c r="AM8" s="3"/>
    </row>
    <row r="9" spans="1:39" s="2" customFormat="1" ht="43.5" customHeight="1" x14ac:dyDescent="0.25">
      <c r="A9" s="404"/>
      <c r="B9" s="404"/>
      <c r="C9" s="407"/>
      <c r="D9" s="394"/>
      <c r="E9" s="394"/>
      <c r="F9" s="394"/>
      <c r="G9" s="394"/>
      <c r="H9" s="83" t="s">
        <v>16</v>
      </c>
      <c r="I9" s="38" t="s">
        <v>17</v>
      </c>
      <c r="J9" s="38" t="s">
        <v>18</v>
      </c>
      <c r="K9" s="37" t="s">
        <v>16</v>
      </c>
      <c r="L9" s="37" t="s">
        <v>17</v>
      </c>
      <c r="M9" s="37" t="s">
        <v>18</v>
      </c>
      <c r="N9" s="6"/>
      <c r="O9" s="7">
        <v>2020</v>
      </c>
      <c r="P9" s="8">
        <v>2021</v>
      </c>
      <c r="Q9" s="8">
        <v>2022</v>
      </c>
      <c r="R9" s="8">
        <v>2023</v>
      </c>
      <c r="T9" s="8">
        <v>2020</v>
      </c>
      <c r="U9" s="8">
        <v>2021</v>
      </c>
      <c r="V9" s="8">
        <v>2022</v>
      </c>
      <c r="W9" s="8">
        <v>2023</v>
      </c>
      <c r="AM9" s="3"/>
    </row>
    <row r="10" spans="1:39" s="2" customFormat="1" ht="20.100000000000001" customHeight="1" x14ac:dyDescent="0.25">
      <c r="A10" s="113">
        <v>1</v>
      </c>
      <c r="B10" s="113">
        <v>2</v>
      </c>
      <c r="C10" s="113">
        <v>3</v>
      </c>
      <c r="D10" s="113">
        <v>4</v>
      </c>
      <c r="E10" s="113">
        <v>5</v>
      </c>
      <c r="F10" s="113">
        <v>6</v>
      </c>
      <c r="G10" s="113">
        <v>7</v>
      </c>
      <c r="H10" s="165">
        <v>8</v>
      </c>
      <c r="I10" s="113">
        <v>9</v>
      </c>
      <c r="J10" s="113">
        <v>10</v>
      </c>
      <c r="K10" s="113">
        <v>11</v>
      </c>
      <c r="L10" s="113">
        <v>12</v>
      </c>
      <c r="M10" s="113">
        <v>13</v>
      </c>
      <c r="N10" s="6"/>
      <c r="AM10" s="3"/>
    </row>
    <row r="11" spans="1:39" s="2" customFormat="1" ht="20.100000000000001" customHeight="1" x14ac:dyDescent="0.25">
      <c r="A11" s="11" t="s">
        <v>19</v>
      </c>
      <c r="B11" s="11" t="s">
        <v>19</v>
      </c>
      <c r="C11" s="11" t="s">
        <v>19</v>
      </c>
      <c r="D11" s="11" t="s">
        <v>19</v>
      </c>
      <c r="E11" s="12" t="s">
        <v>20</v>
      </c>
      <c r="F11" s="11" t="s">
        <v>19</v>
      </c>
      <c r="G11" s="11" t="s">
        <v>19</v>
      </c>
      <c r="H11" s="84" t="s">
        <v>19</v>
      </c>
      <c r="I11" s="11" t="s">
        <v>19</v>
      </c>
      <c r="J11" s="11" t="s">
        <v>19</v>
      </c>
      <c r="K11" s="13">
        <f>K12+K17+K141+K146+K169+K192+K336</f>
        <v>969244.05</v>
      </c>
      <c r="L11" s="13">
        <f>L12+L17+L141+L146+L169+L192+L336</f>
        <v>456000.94</v>
      </c>
      <c r="M11" s="13">
        <f>M12+M17+M141+M146+M169+M192+M336</f>
        <v>399887.07</v>
      </c>
      <c r="N11" s="13" t="e">
        <f>N12+N17+N70+#REF!+N168+N181</f>
        <v>#REF!</v>
      </c>
      <c r="O11" s="13" t="e">
        <f>O12+O17+O70+#REF!+O168+O181</f>
        <v>#REF!</v>
      </c>
      <c r="P11" s="13" t="e">
        <f>P12+P17+P70+#REF!+P168+P181</f>
        <v>#REF!</v>
      </c>
      <c r="Q11" s="13" t="e">
        <f>Q12+Q17+Q70+#REF!+Q168+Q181</f>
        <v>#REF!</v>
      </c>
      <c r="R11" s="13" t="e">
        <f>R12+R17+R70+#REF!+R168+R181</f>
        <v>#REF!</v>
      </c>
      <c r="S11" s="13" t="e">
        <f>S12+S17+S70+#REF!+S168+S181</f>
        <v>#REF!</v>
      </c>
      <c r="T11" s="13" t="e">
        <f>T12+T17+T70+#REF!+T168+T181</f>
        <v>#REF!</v>
      </c>
      <c r="U11" s="13" t="e">
        <f>U12+U17+U70+#REF!+U168+U181</f>
        <v>#REF!</v>
      </c>
      <c r="V11" s="13" t="e">
        <f>V12+V17+V70+#REF!+V168+V181</f>
        <v>#REF!</v>
      </c>
      <c r="W11" s="13" t="e">
        <f>W12+W17+W70+#REF!+W168+W181</f>
        <v>#REF!</v>
      </c>
      <c r="X11" s="13" t="e">
        <f>X12+X17+X70+#REF!+X168+X181</f>
        <v>#VALUE!</v>
      </c>
      <c r="Y11" s="329"/>
      <c r="Z11" s="329"/>
      <c r="AA11" s="329"/>
      <c r="AM11" s="3"/>
    </row>
    <row r="12" spans="1:39" s="2" customFormat="1" ht="50.1" customHeight="1" x14ac:dyDescent="0.25">
      <c r="A12" s="148">
        <v>1</v>
      </c>
      <c r="B12" s="149" t="s">
        <v>21</v>
      </c>
      <c r="C12" s="149" t="s">
        <v>365</v>
      </c>
      <c r="D12" s="149" t="s">
        <v>19</v>
      </c>
      <c r="E12" s="150" t="s">
        <v>280</v>
      </c>
      <c r="F12" s="151" t="s">
        <v>24</v>
      </c>
      <c r="G12" s="151" t="s">
        <v>25</v>
      </c>
      <c r="H12" s="152">
        <f t="shared" ref="H12:M12" si="0">H13</f>
        <v>1</v>
      </c>
      <c r="I12" s="151">
        <f t="shared" si="0"/>
        <v>0</v>
      </c>
      <c r="J12" s="151">
        <f t="shared" si="0"/>
        <v>0</v>
      </c>
      <c r="K12" s="153">
        <f>K13</f>
        <v>40737.22</v>
      </c>
      <c r="L12" s="153">
        <f t="shared" si="0"/>
        <v>0</v>
      </c>
      <c r="M12" s="153">
        <f t="shared" si="0"/>
        <v>0</v>
      </c>
      <c r="N12" s="5"/>
      <c r="O12" s="14"/>
      <c r="P12" s="14"/>
      <c r="Q12" s="14">
        <v>1000</v>
      </c>
      <c r="R12" s="14">
        <v>1000</v>
      </c>
      <c r="S12" s="14"/>
      <c r="T12" s="14"/>
      <c r="U12" s="14"/>
      <c r="V12" s="14" t="e">
        <f>Q12-#REF!</f>
        <v>#REF!</v>
      </c>
      <c r="W12" s="14" t="e">
        <f>R12-#REF!</f>
        <v>#REF!</v>
      </c>
      <c r="X12" s="80" t="s">
        <v>26</v>
      </c>
      <c r="Z12" s="329"/>
      <c r="AA12" s="329"/>
      <c r="AM12" s="3"/>
    </row>
    <row r="13" spans="1:39" s="2" customFormat="1" ht="39.950000000000003" customHeight="1" x14ac:dyDescent="0.25">
      <c r="A13" s="366">
        <v>1</v>
      </c>
      <c r="B13" s="360" t="s">
        <v>21</v>
      </c>
      <c r="C13" s="360" t="s">
        <v>22</v>
      </c>
      <c r="D13" s="360" t="s">
        <v>27</v>
      </c>
      <c r="E13" s="117" t="s">
        <v>23</v>
      </c>
      <c r="F13" s="102" t="s">
        <v>24</v>
      </c>
      <c r="G13" s="102" t="s">
        <v>25</v>
      </c>
      <c r="H13" s="101">
        <v>1</v>
      </c>
      <c r="I13" s="101">
        <v>0</v>
      </c>
      <c r="J13" s="101">
        <v>0</v>
      </c>
      <c r="K13" s="103">
        <f>28737.22+12000</f>
        <v>40737.22</v>
      </c>
      <c r="L13" s="103">
        <v>0</v>
      </c>
      <c r="M13" s="103">
        <v>0</v>
      </c>
      <c r="N13" s="5"/>
      <c r="O13" s="14"/>
      <c r="P13" s="14"/>
      <c r="Q13" s="14"/>
      <c r="R13" s="14"/>
      <c r="S13" s="14"/>
      <c r="T13" s="14"/>
      <c r="U13" s="14"/>
      <c r="V13" s="14"/>
      <c r="W13" s="14"/>
      <c r="AM13" s="3"/>
    </row>
    <row r="14" spans="1:39" s="2" customFormat="1" ht="20.100000000000001" customHeight="1" x14ac:dyDescent="0.25">
      <c r="A14" s="380"/>
      <c r="B14" s="380"/>
      <c r="C14" s="380"/>
      <c r="D14" s="380"/>
      <c r="E14" s="86" t="s">
        <v>251</v>
      </c>
      <c r="F14" s="75" t="s">
        <v>19</v>
      </c>
      <c r="G14" s="75" t="s">
        <v>19</v>
      </c>
      <c r="H14" s="300" t="s">
        <v>232</v>
      </c>
      <c r="I14" s="41" t="s">
        <v>19</v>
      </c>
      <c r="J14" s="41" t="s">
        <v>19</v>
      </c>
      <c r="K14" s="41" t="s">
        <v>19</v>
      </c>
      <c r="L14" s="41" t="s">
        <v>19</v>
      </c>
      <c r="M14" s="41" t="s">
        <v>19</v>
      </c>
      <c r="N14" s="5"/>
      <c r="O14" s="14"/>
      <c r="P14" s="14"/>
      <c r="Q14" s="14"/>
      <c r="R14" s="14"/>
      <c r="S14" s="14"/>
      <c r="T14" s="14"/>
      <c r="U14" s="14"/>
      <c r="V14" s="14"/>
      <c r="W14" s="14"/>
      <c r="AM14" s="3"/>
    </row>
    <row r="15" spans="1:39" s="2" customFormat="1" ht="20.100000000000001" customHeight="1" x14ac:dyDescent="0.25">
      <c r="A15" s="380"/>
      <c r="B15" s="380"/>
      <c r="C15" s="380"/>
      <c r="D15" s="380"/>
      <c r="E15" s="86" t="s">
        <v>345</v>
      </c>
      <c r="F15" s="75" t="s">
        <v>19</v>
      </c>
      <c r="G15" s="75" t="s">
        <v>19</v>
      </c>
      <c r="H15" s="300" t="s">
        <v>231</v>
      </c>
      <c r="I15" s="41" t="s">
        <v>19</v>
      </c>
      <c r="J15" s="41" t="s">
        <v>19</v>
      </c>
      <c r="K15" s="41" t="s">
        <v>19</v>
      </c>
      <c r="L15" s="41" t="s">
        <v>19</v>
      </c>
      <c r="M15" s="41" t="s">
        <v>19</v>
      </c>
      <c r="N15" s="5"/>
      <c r="O15" s="14"/>
      <c r="P15" s="14"/>
      <c r="Q15" s="14"/>
      <c r="R15" s="14"/>
      <c r="S15" s="14"/>
      <c r="T15" s="14"/>
      <c r="U15" s="14"/>
      <c r="V15" s="14"/>
      <c r="W15" s="14"/>
      <c r="AM15" s="3"/>
    </row>
    <row r="16" spans="1:39" s="2" customFormat="1" ht="20.100000000000001" customHeight="1" x14ac:dyDescent="0.25">
      <c r="A16" s="359"/>
      <c r="B16" s="359"/>
      <c r="C16" s="359"/>
      <c r="D16" s="359"/>
      <c r="E16" s="86" t="s">
        <v>32</v>
      </c>
      <c r="F16" s="75" t="s">
        <v>19</v>
      </c>
      <c r="G16" s="75" t="s">
        <v>19</v>
      </c>
      <c r="H16" s="300" t="s">
        <v>39</v>
      </c>
      <c r="I16" s="41" t="s">
        <v>19</v>
      </c>
      <c r="J16" s="41" t="s">
        <v>19</v>
      </c>
      <c r="K16" s="41" t="s">
        <v>19</v>
      </c>
      <c r="L16" s="41" t="s">
        <v>19</v>
      </c>
      <c r="M16" s="41" t="s">
        <v>19</v>
      </c>
      <c r="N16" s="5"/>
      <c r="O16" s="14"/>
      <c r="P16" s="14"/>
      <c r="Q16" s="14"/>
      <c r="R16" s="14"/>
      <c r="S16" s="14"/>
      <c r="T16" s="14"/>
      <c r="U16" s="14"/>
      <c r="V16" s="14"/>
      <c r="W16" s="14"/>
      <c r="AM16" s="3"/>
    </row>
    <row r="17" spans="1:39" s="2" customFormat="1" ht="39.950000000000003" customHeight="1" x14ac:dyDescent="0.25">
      <c r="A17" s="386">
        <v>1</v>
      </c>
      <c r="B17" s="387" t="s">
        <v>21</v>
      </c>
      <c r="C17" s="387" t="s">
        <v>33</v>
      </c>
      <c r="D17" s="387" t="s">
        <v>19</v>
      </c>
      <c r="E17" s="388" t="s">
        <v>34</v>
      </c>
      <c r="F17" s="151" t="s">
        <v>24</v>
      </c>
      <c r="G17" s="151" t="s">
        <v>25</v>
      </c>
      <c r="H17" s="229">
        <f>H19+H23+H30+H40+H48+H56+H61+H68+H72+H76+H82+H86+H90+H94+H99+H102</f>
        <v>2</v>
      </c>
      <c r="I17" s="229">
        <f>I19+I23+I30+I40+I48+I56+I61+I68+I72+I76+I82+I86+I90+I94+I99+I102</f>
        <v>3</v>
      </c>
      <c r="J17" s="229">
        <f>J19+J23+J30+J40+J48+J56+J61+J68+J72+J76+J82+J86+J90+J94+J99+J102</f>
        <v>3</v>
      </c>
      <c r="K17" s="358">
        <f>K19+K23+K30+K40+K48+K61+K68+K56+K125+K129+K133+K113+K94+K86+K72+K99+K117+K90+K76+K105+K109+K137+K82+K102+K120</f>
        <v>349858.76</v>
      </c>
      <c r="L17" s="358">
        <f>L19+L23+L30+L40+L48+L61+L68+L56+L125+L129+L133+L113+L94+L86+L72+L99+L117+L90+L76+L105+L109+L137+L82+L102+L120</f>
        <v>189000.94</v>
      </c>
      <c r="M17" s="358">
        <f>M19+M23+M30+M40+M48+M61+M68+M56+M125+M129+M133+M113+M94+M86+M72+M99+M117+M90+M76+M105+M109+M137+M82+M102+M120</f>
        <v>132887.07</v>
      </c>
      <c r="N17" s="5"/>
      <c r="O17" s="14"/>
      <c r="P17" s="14"/>
      <c r="Q17" s="14"/>
      <c r="R17" s="14"/>
      <c r="S17" s="14"/>
      <c r="T17" s="14"/>
      <c r="U17" s="14"/>
      <c r="V17" s="14"/>
      <c r="W17" s="14"/>
      <c r="AM17" s="3"/>
    </row>
    <row r="18" spans="1:39" s="2" customFormat="1" ht="39.950000000000003" customHeight="1" x14ac:dyDescent="0.25">
      <c r="A18" s="359"/>
      <c r="B18" s="359"/>
      <c r="C18" s="359"/>
      <c r="D18" s="359"/>
      <c r="E18" s="389"/>
      <c r="F18" s="151" t="s">
        <v>398</v>
      </c>
      <c r="G18" s="151" t="s">
        <v>226</v>
      </c>
      <c r="H18" s="229">
        <f>H24+H31+H41+H49+H57+H62+H69+H73+H83+H87+H95</f>
        <v>11</v>
      </c>
      <c r="I18" s="229">
        <f>I31+I41+I49+I57+I62+I69+I73+I83+I87+I95</f>
        <v>0</v>
      </c>
      <c r="J18" s="229">
        <f>J31+J41+J49+J57+J62+J69+J73+J83+J87+J95</f>
        <v>0</v>
      </c>
      <c r="K18" s="359"/>
      <c r="L18" s="359"/>
      <c r="M18" s="359"/>
      <c r="N18" s="5"/>
      <c r="O18" s="14"/>
      <c r="P18" s="14"/>
      <c r="Q18" s="14"/>
      <c r="R18" s="14"/>
      <c r="S18" s="14"/>
      <c r="T18" s="14"/>
      <c r="U18" s="14"/>
      <c r="V18" s="14"/>
      <c r="W18" s="14"/>
      <c r="AM18" s="3"/>
    </row>
    <row r="19" spans="1:39" s="2" customFormat="1" ht="39.950000000000003" customHeight="1" x14ac:dyDescent="0.25">
      <c r="A19" s="366">
        <v>1</v>
      </c>
      <c r="B19" s="360" t="s">
        <v>21</v>
      </c>
      <c r="C19" s="360" t="s">
        <v>33</v>
      </c>
      <c r="D19" s="360" t="s">
        <v>36</v>
      </c>
      <c r="E19" s="117" t="s">
        <v>419</v>
      </c>
      <c r="F19" s="102" t="s">
        <v>24</v>
      </c>
      <c r="G19" s="102" t="s">
        <v>25</v>
      </c>
      <c r="H19" s="101">
        <v>0</v>
      </c>
      <c r="I19" s="101">
        <v>1</v>
      </c>
      <c r="J19" s="101">
        <v>0</v>
      </c>
      <c r="K19" s="103">
        <v>47701.599999999999</v>
      </c>
      <c r="L19" s="103">
        <v>93566.37</v>
      </c>
      <c r="M19" s="103">
        <v>0</v>
      </c>
      <c r="N19" s="5"/>
      <c r="AM19" s="3"/>
    </row>
    <row r="20" spans="1:39" s="2" customFormat="1" ht="20.100000000000001" customHeight="1" x14ac:dyDescent="0.25">
      <c r="A20" s="367"/>
      <c r="B20" s="361"/>
      <c r="C20" s="361"/>
      <c r="D20" s="361"/>
      <c r="E20" s="95" t="s">
        <v>251</v>
      </c>
      <c r="F20" s="41" t="s">
        <v>19</v>
      </c>
      <c r="G20" s="41" t="s">
        <v>19</v>
      </c>
      <c r="H20" s="41" t="s">
        <v>231</v>
      </c>
      <c r="I20" s="41" t="s">
        <v>19</v>
      </c>
      <c r="J20" s="41" t="s">
        <v>19</v>
      </c>
      <c r="K20" s="41" t="s">
        <v>19</v>
      </c>
      <c r="L20" s="41" t="s">
        <v>19</v>
      </c>
      <c r="M20" s="41" t="s">
        <v>19</v>
      </c>
      <c r="N20" s="5"/>
      <c r="AM20" s="3"/>
    </row>
    <row r="21" spans="1:39" ht="20.100000000000001" customHeight="1" x14ac:dyDescent="0.25">
      <c r="A21" s="367"/>
      <c r="B21" s="361"/>
      <c r="C21" s="361"/>
      <c r="D21" s="361"/>
      <c r="E21" s="95" t="s">
        <v>345</v>
      </c>
      <c r="F21" s="41" t="s">
        <v>19</v>
      </c>
      <c r="G21" s="41" t="s">
        <v>19</v>
      </c>
      <c r="H21" s="41" t="s">
        <v>19</v>
      </c>
      <c r="I21" s="41" t="s">
        <v>230</v>
      </c>
      <c r="J21" s="41" t="s">
        <v>19</v>
      </c>
      <c r="K21" s="41" t="s">
        <v>19</v>
      </c>
      <c r="L21" s="41" t="s">
        <v>19</v>
      </c>
      <c r="M21" s="41" t="s">
        <v>19</v>
      </c>
    </row>
    <row r="22" spans="1:39" ht="20.100000000000001" customHeight="1" x14ac:dyDescent="0.25">
      <c r="A22" s="368"/>
      <c r="B22" s="362"/>
      <c r="C22" s="362"/>
      <c r="D22" s="362"/>
      <c r="E22" s="95" t="s">
        <v>32</v>
      </c>
      <c r="F22" s="41" t="s">
        <v>19</v>
      </c>
      <c r="G22" s="41" t="s">
        <v>19</v>
      </c>
      <c r="H22" s="41" t="s">
        <v>19</v>
      </c>
      <c r="I22" s="41" t="s">
        <v>231</v>
      </c>
      <c r="J22" s="41" t="s">
        <v>19</v>
      </c>
      <c r="K22" s="41" t="s">
        <v>19</v>
      </c>
      <c r="L22" s="41" t="s">
        <v>19</v>
      </c>
      <c r="M22" s="41" t="s">
        <v>19</v>
      </c>
    </row>
    <row r="23" spans="1:39" s="298" customFormat="1" ht="30" customHeight="1" x14ac:dyDescent="0.25">
      <c r="A23" s="369">
        <v>1</v>
      </c>
      <c r="B23" s="363" t="s">
        <v>21</v>
      </c>
      <c r="C23" s="363" t="s">
        <v>33</v>
      </c>
      <c r="D23" s="363" t="s">
        <v>36</v>
      </c>
      <c r="E23" s="390" t="s">
        <v>628</v>
      </c>
      <c r="F23" s="102" t="s">
        <v>24</v>
      </c>
      <c r="G23" s="102" t="s">
        <v>25</v>
      </c>
      <c r="H23" s="101">
        <v>0</v>
      </c>
      <c r="I23" s="101">
        <v>1</v>
      </c>
      <c r="J23" s="101">
        <v>0</v>
      </c>
      <c r="K23" s="426">
        <f>29851.82+1980</f>
        <v>31831.82</v>
      </c>
      <c r="L23" s="426">
        <v>70148.179999999993</v>
      </c>
      <c r="M23" s="428">
        <v>0</v>
      </c>
      <c r="N23" s="296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</row>
    <row r="24" spans="1:39" s="298" customFormat="1" ht="30" customHeight="1" x14ac:dyDescent="0.25">
      <c r="A24" s="370"/>
      <c r="B24" s="364"/>
      <c r="C24" s="364"/>
      <c r="D24" s="364"/>
      <c r="E24" s="424"/>
      <c r="F24" s="102" t="s">
        <v>398</v>
      </c>
      <c r="G24" s="102" t="s">
        <v>25</v>
      </c>
      <c r="H24" s="193">
        <v>1</v>
      </c>
      <c r="I24" s="193">
        <v>0</v>
      </c>
      <c r="J24" s="193">
        <v>0</v>
      </c>
      <c r="K24" s="427"/>
      <c r="L24" s="427"/>
      <c r="M24" s="428"/>
      <c r="N24" s="296"/>
      <c r="O24" s="297"/>
      <c r="P24" s="297"/>
      <c r="Q24" s="297"/>
      <c r="R24" s="297"/>
      <c r="S24" s="297"/>
      <c r="T24" s="297"/>
      <c r="U24" s="297"/>
      <c r="V24" s="297"/>
      <c r="W24" s="297"/>
      <c r="X24" s="297"/>
      <c r="Y24" s="297"/>
      <c r="Z24" s="297"/>
      <c r="AA24" s="297"/>
      <c r="AB24" s="297"/>
      <c r="AC24" s="297"/>
      <c r="AD24" s="297"/>
      <c r="AE24" s="297"/>
      <c r="AF24" s="297"/>
      <c r="AG24" s="297"/>
      <c r="AH24" s="297"/>
      <c r="AI24" s="297"/>
      <c r="AJ24" s="297"/>
      <c r="AK24" s="297"/>
      <c r="AL24" s="297"/>
    </row>
    <row r="25" spans="1:39" s="298" customFormat="1" ht="20.100000000000001" customHeight="1" x14ac:dyDescent="0.25">
      <c r="A25" s="370"/>
      <c r="B25" s="364"/>
      <c r="C25" s="364"/>
      <c r="D25" s="364"/>
      <c r="E25" s="264" t="s">
        <v>367</v>
      </c>
      <c r="F25" s="331" t="s">
        <v>19</v>
      </c>
      <c r="G25" s="331" t="s">
        <v>19</v>
      </c>
      <c r="H25" s="331" t="s">
        <v>39</v>
      </c>
      <c r="I25" s="331" t="s">
        <v>19</v>
      </c>
      <c r="J25" s="331" t="s">
        <v>19</v>
      </c>
      <c r="K25" s="331" t="s">
        <v>19</v>
      </c>
      <c r="L25" s="331" t="s">
        <v>19</v>
      </c>
      <c r="M25" s="331" t="s">
        <v>19</v>
      </c>
      <c r="N25" s="296"/>
      <c r="O25" s="297"/>
      <c r="P25" s="297"/>
      <c r="Q25" s="297"/>
      <c r="R25" s="297"/>
      <c r="S25" s="297"/>
      <c r="T25" s="297"/>
      <c r="U25" s="297"/>
      <c r="V25" s="297"/>
      <c r="W25" s="297"/>
      <c r="X25" s="297"/>
      <c r="Y25" s="297"/>
      <c r="Z25" s="297"/>
      <c r="AA25" s="297"/>
      <c r="AB25" s="297"/>
      <c r="AC25" s="297"/>
      <c r="AD25" s="297"/>
      <c r="AE25" s="297"/>
      <c r="AF25" s="297"/>
      <c r="AG25" s="297"/>
      <c r="AH25" s="297"/>
      <c r="AI25" s="297"/>
      <c r="AJ25" s="297"/>
      <c r="AK25" s="297"/>
      <c r="AL25" s="297"/>
    </row>
    <row r="26" spans="1:39" s="298" customFormat="1" ht="20.100000000000001" customHeight="1" x14ac:dyDescent="0.25">
      <c r="A26" s="370"/>
      <c r="B26" s="364"/>
      <c r="C26" s="364"/>
      <c r="D26" s="364"/>
      <c r="E26" s="264" t="s">
        <v>32</v>
      </c>
      <c r="F26" s="331" t="s">
        <v>19</v>
      </c>
      <c r="G26" s="331" t="s">
        <v>19</v>
      </c>
      <c r="H26" s="331" t="s">
        <v>39</v>
      </c>
      <c r="I26" s="331" t="s">
        <v>19</v>
      </c>
      <c r="J26" s="331" t="s">
        <v>19</v>
      </c>
      <c r="K26" s="331" t="s">
        <v>19</v>
      </c>
      <c r="L26" s="331" t="s">
        <v>19</v>
      </c>
      <c r="M26" s="331" t="s">
        <v>19</v>
      </c>
      <c r="N26" s="296"/>
      <c r="O26" s="297"/>
      <c r="P26" s="297"/>
      <c r="Q26" s="297"/>
      <c r="R26" s="297"/>
      <c r="S26" s="297"/>
      <c r="T26" s="297"/>
      <c r="U26" s="297"/>
      <c r="V26" s="297"/>
      <c r="W26" s="297"/>
      <c r="X26" s="297"/>
      <c r="Y26" s="297"/>
      <c r="Z26" s="297"/>
      <c r="AA26" s="297"/>
      <c r="AB26" s="297"/>
      <c r="AC26" s="297"/>
      <c r="AD26" s="297"/>
      <c r="AE26" s="297"/>
      <c r="AF26" s="297"/>
      <c r="AG26" s="297"/>
      <c r="AH26" s="297"/>
      <c r="AI26" s="297"/>
      <c r="AJ26" s="297"/>
      <c r="AK26" s="297"/>
      <c r="AL26" s="297"/>
    </row>
    <row r="27" spans="1:39" s="298" customFormat="1" ht="20.100000000000001" customHeight="1" x14ac:dyDescent="0.25">
      <c r="A27" s="378"/>
      <c r="B27" s="378"/>
      <c r="C27" s="378"/>
      <c r="D27" s="378"/>
      <c r="E27" s="95" t="s">
        <v>251</v>
      </c>
      <c r="F27" s="330" t="s">
        <v>19</v>
      </c>
      <c r="G27" s="330" t="s">
        <v>19</v>
      </c>
      <c r="H27" s="330" t="s">
        <v>38</v>
      </c>
      <c r="I27" s="330" t="s">
        <v>19</v>
      </c>
      <c r="J27" s="330" t="s">
        <v>19</v>
      </c>
      <c r="K27" s="330" t="s">
        <v>19</v>
      </c>
      <c r="L27" s="330" t="s">
        <v>19</v>
      </c>
      <c r="M27" s="330" t="s">
        <v>19</v>
      </c>
      <c r="N27" s="296"/>
      <c r="O27" s="297"/>
      <c r="P27" s="297"/>
      <c r="Q27" s="297"/>
      <c r="R27" s="297"/>
      <c r="S27" s="297"/>
      <c r="T27" s="297"/>
      <c r="U27" s="297"/>
      <c r="V27" s="297"/>
      <c r="W27" s="297"/>
      <c r="X27" s="297"/>
      <c r="Y27" s="297"/>
      <c r="Z27" s="297"/>
      <c r="AA27" s="297"/>
      <c r="AB27" s="297"/>
      <c r="AC27" s="297"/>
      <c r="AD27" s="297"/>
      <c r="AE27" s="297"/>
      <c r="AF27" s="297"/>
      <c r="AG27" s="297"/>
      <c r="AH27" s="297"/>
      <c r="AI27" s="297"/>
      <c r="AJ27" s="297"/>
      <c r="AK27" s="297"/>
      <c r="AL27" s="297"/>
    </row>
    <row r="28" spans="1:39" s="298" customFormat="1" ht="20.100000000000001" customHeight="1" x14ac:dyDescent="0.25">
      <c r="A28" s="378"/>
      <c r="B28" s="378"/>
      <c r="C28" s="378"/>
      <c r="D28" s="378"/>
      <c r="E28" s="95" t="s">
        <v>345</v>
      </c>
      <c r="F28" s="330" t="s">
        <v>19</v>
      </c>
      <c r="G28" s="330" t="s">
        <v>19</v>
      </c>
      <c r="H28" s="330" t="s">
        <v>19</v>
      </c>
      <c r="I28" s="330" t="s">
        <v>230</v>
      </c>
      <c r="J28" s="330" t="s">
        <v>19</v>
      </c>
      <c r="K28" s="330" t="s">
        <v>19</v>
      </c>
      <c r="L28" s="330" t="s">
        <v>19</v>
      </c>
      <c r="M28" s="330" t="s">
        <v>19</v>
      </c>
      <c r="N28" s="296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297"/>
      <c r="AA28" s="297"/>
      <c r="AB28" s="297"/>
      <c r="AC28" s="297"/>
      <c r="AD28" s="297"/>
      <c r="AE28" s="297"/>
      <c r="AF28" s="297"/>
      <c r="AG28" s="297"/>
      <c r="AH28" s="297"/>
      <c r="AI28" s="297"/>
      <c r="AJ28" s="297"/>
      <c r="AK28" s="297"/>
      <c r="AL28" s="297"/>
    </row>
    <row r="29" spans="1:39" s="298" customFormat="1" ht="20.100000000000001" customHeight="1" x14ac:dyDescent="0.25">
      <c r="A29" s="379"/>
      <c r="B29" s="379"/>
      <c r="C29" s="379"/>
      <c r="D29" s="379"/>
      <c r="E29" s="95" t="s">
        <v>32</v>
      </c>
      <c r="F29" s="330" t="s">
        <v>19</v>
      </c>
      <c r="G29" s="330" t="s">
        <v>19</v>
      </c>
      <c r="H29" s="330" t="s">
        <v>19</v>
      </c>
      <c r="I29" s="330" t="s">
        <v>231</v>
      </c>
      <c r="J29" s="330" t="s">
        <v>19</v>
      </c>
      <c r="K29" s="330" t="s">
        <v>19</v>
      </c>
      <c r="L29" s="330" t="s">
        <v>19</v>
      </c>
      <c r="M29" s="330" t="s">
        <v>19</v>
      </c>
      <c r="N29" s="296"/>
      <c r="O29" s="297"/>
      <c r="P29" s="297"/>
      <c r="Q29" s="297"/>
      <c r="R29" s="297"/>
      <c r="S29" s="297"/>
      <c r="T29" s="297"/>
      <c r="U29" s="297"/>
      <c r="V29" s="297"/>
      <c r="W29" s="297"/>
      <c r="X29" s="297"/>
      <c r="Y29" s="297"/>
      <c r="Z29" s="297"/>
      <c r="AA29" s="297"/>
      <c r="AB29" s="297"/>
      <c r="AC29" s="297"/>
      <c r="AD29" s="297"/>
      <c r="AE29" s="297"/>
      <c r="AF29" s="297"/>
      <c r="AG29" s="297"/>
      <c r="AH29" s="297"/>
      <c r="AI29" s="297"/>
      <c r="AJ29" s="297"/>
      <c r="AK29" s="297"/>
      <c r="AL29" s="297"/>
    </row>
    <row r="30" spans="1:39" ht="30" customHeight="1" x14ac:dyDescent="0.25">
      <c r="A30" s="366">
        <v>1</v>
      </c>
      <c r="B30" s="360" t="s">
        <v>21</v>
      </c>
      <c r="C30" s="360" t="s">
        <v>33</v>
      </c>
      <c r="D30" s="360" t="s">
        <v>36</v>
      </c>
      <c r="E30" s="390" t="s">
        <v>40</v>
      </c>
      <c r="F30" s="102" t="s">
        <v>24</v>
      </c>
      <c r="G30" s="102" t="s">
        <v>25</v>
      </c>
      <c r="H30" s="101">
        <v>0</v>
      </c>
      <c r="I30" s="101">
        <v>1</v>
      </c>
      <c r="J30" s="101">
        <v>0</v>
      </c>
      <c r="K30" s="383">
        <f>3998+33000</f>
        <v>36998</v>
      </c>
      <c r="L30" s="383">
        <v>25286.39</v>
      </c>
      <c r="M30" s="384">
        <v>0</v>
      </c>
      <c r="O30" s="329"/>
      <c r="P30" s="329"/>
      <c r="Q30" s="329"/>
      <c r="R30" s="329"/>
      <c r="S30" s="329"/>
      <c r="T30" s="329"/>
      <c r="U30" s="329"/>
      <c r="V30" s="329"/>
      <c r="W30" s="329"/>
      <c r="X30" s="329"/>
      <c r="Y30" s="329"/>
      <c r="Z30" s="329"/>
      <c r="AA30" s="329"/>
      <c r="AB30" s="329"/>
      <c r="AC30" s="329"/>
      <c r="AD30" s="329"/>
      <c r="AE30" s="329"/>
      <c r="AF30" s="329"/>
      <c r="AG30" s="329"/>
      <c r="AH30" s="329"/>
      <c r="AI30" s="329"/>
      <c r="AJ30" s="329"/>
      <c r="AK30" s="329"/>
      <c r="AL30" s="329"/>
    </row>
    <row r="31" spans="1:39" ht="30" customHeight="1" x14ac:dyDescent="0.25">
      <c r="A31" s="367"/>
      <c r="B31" s="361"/>
      <c r="C31" s="361"/>
      <c r="D31" s="361"/>
      <c r="E31" s="424"/>
      <c r="F31" s="102" t="s">
        <v>398</v>
      </c>
      <c r="G31" s="102" t="s">
        <v>25</v>
      </c>
      <c r="H31" s="101">
        <v>1</v>
      </c>
      <c r="I31" s="101">
        <v>0</v>
      </c>
      <c r="J31" s="101">
        <v>0</v>
      </c>
      <c r="K31" s="416"/>
      <c r="L31" s="416"/>
      <c r="M31" s="415"/>
      <c r="O31" s="329"/>
      <c r="P31" s="329"/>
      <c r="Q31" s="329"/>
      <c r="R31" s="329"/>
      <c r="S31" s="329"/>
      <c r="T31" s="329"/>
      <c r="U31" s="329"/>
      <c r="V31" s="329"/>
      <c r="W31" s="329"/>
      <c r="X31" s="329"/>
      <c r="Y31" s="329"/>
      <c r="Z31" s="329"/>
      <c r="AA31" s="329"/>
      <c r="AB31" s="329"/>
      <c r="AC31" s="329"/>
      <c r="AD31" s="329"/>
      <c r="AE31" s="329"/>
      <c r="AF31" s="329"/>
      <c r="AG31" s="329"/>
      <c r="AH31" s="329"/>
      <c r="AI31" s="329"/>
      <c r="AJ31" s="329"/>
      <c r="AK31" s="329"/>
      <c r="AL31" s="329"/>
    </row>
    <row r="32" spans="1:39" ht="20.100000000000001" customHeight="1" x14ac:dyDescent="0.25">
      <c r="A32" s="367"/>
      <c r="B32" s="361"/>
      <c r="C32" s="361"/>
      <c r="D32" s="361"/>
      <c r="E32" s="293" t="s">
        <v>367</v>
      </c>
      <c r="F32" s="331" t="s">
        <v>19</v>
      </c>
      <c r="G32" s="331" t="s">
        <v>19</v>
      </c>
      <c r="H32" s="331" t="s">
        <v>39</v>
      </c>
      <c r="I32" s="331" t="s">
        <v>19</v>
      </c>
      <c r="J32" s="331" t="s">
        <v>19</v>
      </c>
      <c r="K32" s="331" t="s">
        <v>19</v>
      </c>
      <c r="L32" s="331" t="s">
        <v>19</v>
      </c>
      <c r="M32" s="331" t="s">
        <v>19</v>
      </c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 s="329"/>
      <c r="Z32" s="329"/>
      <c r="AA32" s="329"/>
      <c r="AB32" s="329"/>
      <c r="AC32" s="329"/>
      <c r="AD32" s="329"/>
      <c r="AE32" s="329"/>
      <c r="AF32" s="329"/>
      <c r="AG32" s="329"/>
      <c r="AH32" s="329"/>
      <c r="AI32" s="329"/>
      <c r="AJ32" s="329"/>
      <c r="AK32" s="329"/>
      <c r="AL32" s="329"/>
    </row>
    <row r="33" spans="1:38" ht="20.100000000000001" customHeight="1" x14ac:dyDescent="0.25">
      <c r="A33" s="367"/>
      <c r="B33" s="361"/>
      <c r="C33" s="361"/>
      <c r="D33" s="361"/>
      <c r="E33" s="293" t="s">
        <v>582</v>
      </c>
      <c r="F33" s="331" t="s">
        <v>19</v>
      </c>
      <c r="G33" s="331" t="s">
        <v>19</v>
      </c>
      <c r="H33" s="331" t="s">
        <v>39</v>
      </c>
      <c r="I33" s="331" t="s">
        <v>19</v>
      </c>
      <c r="J33" s="331" t="s">
        <v>19</v>
      </c>
      <c r="K33" s="331" t="s">
        <v>19</v>
      </c>
      <c r="L33" s="331" t="s">
        <v>19</v>
      </c>
      <c r="M33" s="331" t="s">
        <v>19</v>
      </c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29"/>
      <c r="AC33" s="329"/>
      <c r="AD33" s="329"/>
      <c r="AE33" s="329"/>
      <c r="AF33" s="329"/>
      <c r="AG33" s="329"/>
      <c r="AH33" s="329"/>
      <c r="AI33" s="329"/>
      <c r="AJ33" s="329"/>
      <c r="AK33" s="329"/>
      <c r="AL33" s="329"/>
    </row>
    <row r="34" spans="1:38" ht="20.100000000000001" customHeight="1" x14ac:dyDescent="0.25">
      <c r="A34" s="367"/>
      <c r="B34" s="361"/>
      <c r="C34" s="361"/>
      <c r="D34" s="361"/>
      <c r="E34" s="293" t="s">
        <v>583</v>
      </c>
      <c r="F34" s="283" t="s">
        <v>19</v>
      </c>
      <c r="G34" s="283" t="s">
        <v>19</v>
      </c>
      <c r="H34" s="283" t="s">
        <v>38</v>
      </c>
      <c r="I34" s="283" t="s">
        <v>19</v>
      </c>
      <c r="J34" s="283" t="s">
        <v>19</v>
      </c>
      <c r="K34" s="283" t="s">
        <v>19</v>
      </c>
      <c r="L34" s="283" t="s">
        <v>19</v>
      </c>
      <c r="M34" s="283" t="s">
        <v>19</v>
      </c>
      <c r="O34" s="281"/>
      <c r="P34" s="281"/>
      <c r="Q34" s="281"/>
      <c r="R34" s="281"/>
      <c r="S34" s="281"/>
      <c r="T34" s="281"/>
      <c r="U34" s="281"/>
      <c r="V34" s="281"/>
      <c r="W34" s="281"/>
      <c r="X34" s="281"/>
      <c r="Y34" s="281"/>
      <c r="Z34" s="281"/>
      <c r="AA34" s="281"/>
      <c r="AB34" s="281"/>
      <c r="AC34" s="281"/>
      <c r="AD34" s="281"/>
      <c r="AE34" s="281"/>
      <c r="AF34" s="281"/>
      <c r="AG34" s="281"/>
      <c r="AH34" s="281"/>
      <c r="AI34" s="281"/>
      <c r="AJ34" s="281"/>
      <c r="AK34" s="281"/>
      <c r="AL34" s="281"/>
    </row>
    <row r="35" spans="1:38" ht="20.100000000000001" customHeight="1" x14ac:dyDescent="0.25">
      <c r="A35" s="367"/>
      <c r="B35" s="361"/>
      <c r="C35" s="361"/>
      <c r="D35" s="361"/>
      <c r="E35" s="293" t="s">
        <v>584</v>
      </c>
      <c r="F35" s="283" t="s">
        <v>19</v>
      </c>
      <c r="G35" s="283" t="s">
        <v>19</v>
      </c>
      <c r="H35" s="283" t="s">
        <v>39</v>
      </c>
      <c r="I35" s="283" t="s">
        <v>19</v>
      </c>
      <c r="J35" s="283" t="s">
        <v>19</v>
      </c>
      <c r="K35" s="283" t="s">
        <v>19</v>
      </c>
      <c r="L35" s="283" t="s">
        <v>19</v>
      </c>
      <c r="M35" s="283" t="s">
        <v>19</v>
      </c>
      <c r="O35" s="281"/>
      <c r="P35" s="281"/>
      <c r="Q35" s="281"/>
      <c r="R35" s="281"/>
      <c r="S35" s="281"/>
      <c r="T35" s="281"/>
      <c r="U35" s="281"/>
      <c r="V35" s="281"/>
      <c r="W35" s="281"/>
      <c r="X35" s="281"/>
      <c r="Y35" s="281"/>
      <c r="Z35" s="281"/>
      <c r="AA35" s="281"/>
      <c r="AB35" s="281"/>
      <c r="AC35" s="281"/>
      <c r="AD35" s="281"/>
      <c r="AE35" s="281"/>
      <c r="AF35" s="281"/>
      <c r="AG35" s="281"/>
      <c r="AH35" s="281"/>
      <c r="AI35" s="281"/>
      <c r="AJ35" s="281"/>
      <c r="AK35" s="281"/>
      <c r="AL35" s="281"/>
    </row>
    <row r="36" spans="1:38" ht="20.100000000000001" customHeight="1" x14ac:dyDescent="0.25">
      <c r="A36" s="367"/>
      <c r="B36" s="361"/>
      <c r="C36" s="361"/>
      <c r="D36" s="361"/>
      <c r="E36" s="293" t="s">
        <v>585</v>
      </c>
      <c r="F36" s="283" t="s">
        <v>19</v>
      </c>
      <c r="G36" s="283" t="s">
        <v>19</v>
      </c>
      <c r="H36" s="283" t="s">
        <v>39</v>
      </c>
      <c r="I36" s="283" t="s">
        <v>19</v>
      </c>
      <c r="J36" s="283" t="s">
        <v>19</v>
      </c>
      <c r="K36" s="283" t="s">
        <v>19</v>
      </c>
      <c r="L36" s="283" t="s">
        <v>19</v>
      </c>
      <c r="M36" s="283" t="s">
        <v>19</v>
      </c>
      <c r="O36" s="281"/>
      <c r="P36" s="281"/>
      <c r="Q36" s="281"/>
      <c r="R36" s="281"/>
      <c r="S36" s="281"/>
      <c r="T36" s="281"/>
      <c r="U36" s="281"/>
      <c r="V36" s="281"/>
      <c r="W36" s="281"/>
      <c r="X36" s="281"/>
      <c r="Y36" s="281"/>
      <c r="Z36" s="281"/>
      <c r="AA36" s="281"/>
      <c r="AB36" s="281"/>
      <c r="AC36" s="281"/>
      <c r="AD36" s="281"/>
      <c r="AE36" s="281"/>
      <c r="AF36" s="281"/>
      <c r="AG36" s="281"/>
      <c r="AH36" s="281"/>
      <c r="AI36" s="281"/>
      <c r="AJ36" s="281"/>
      <c r="AK36" s="281"/>
      <c r="AL36" s="281"/>
    </row>
    <row r="37" spans="1:38" ht="20.100000000000001" customHeight="1" x14ac:dyDescent="0.25">
      <c r="A37" s="380"/>
      <c r="B37" s="380"/>
      <c r="C37" s="380"/>
      <c r="D37" s="380"/>
      <c r="E37" s="264" t="s">
        <v>251</v>
      </c>
      <c r="F37" s="283" t="s">
        <v>19</v>
      </c>
      <c r="G37" s="283" t="s">
        <v>19</v>
      </c>
      <c r="H37" s="283" t="s">
        <v>19</v>
      </c>
      <c r="I37" s="283" t="s">
        <v>37</v>
      </c>
      <c r="J37" s="292" t="s">
        <v>19</v>
      </c>
      <c r="K37" s="283" t="s">
        <v>19</v>
      </c>
      <c r="L37" s="283" t="s">
        <v>19</v>
      </c>
      <c r="M37" s="283" t="s">
        <v>19</v>
      </c>
    </row>
    <row r="38" spans="1:38" ht="20.100000000000001" customHeight="1" x14ac:dyDescent="0.25">
      <c r="A38" s="380"/>
      <c r="B38" s="380"/>
      <c r="C38" s="380"/>
      <c r="D38" s="380"/>
      <c r="E38" s="264" t="s">
        <v>345</v>
      </c>
      <c r="F38" s="283" t="s">
        <v>19</v>
      </c>
      <c r="G38" s="283" t="s">
        <v>19</v>
      </c>
      <c r="H38" s="283" t="s">
        <v>19</v>
      </c>
      <c r="I38" s="283" t="s">
        <v>230</v>
      </c>
      <c r="J38" s="292" t="s">
        <v>19</v>
      </c>
      <c r="K38" s="283" t="s">
        <v>19</v>
      </c>
      <c r="L38" s="283" t="s">
        <v>19</v>
      </c>
      <c r="M38" s="283" t="s">
        <v>19</v>
      </c>
    </row>
    <row r="39" spans="1:38" s="82" customFormat="1" ht="19.5" customHeight="1" x14ac:dyDescent="0.25">
      <c r="A39" s="359"/>
      <c r="B39" s="359"/>
      <c r="C39" s="359"/>
      <c r="D39" s="359"/>
      <c r="E39" s="264" t="s">
        <v>32</v>
      </c>
      <c r="F39" s="283" t="s">
        <v>19</v>
      </c>
      <c r="G39" s="283" t="s">
        <v>19</v>
      </c>
      <c r="H39" s="283" t="s">
        <v>19</v>
      </c>
      <c r="I39" s="283" t="s">
        <v>231</v>
      </c>
      <c r="J39" s="292" t="s">
        <v>19</v>
      </c>
      <c r="K39" s="283" t="s">
        <v>19</v>
      </c>
      <c r="L39" s="283" t="s">
        <v>19</v>
      </c>
      <c r="M39" s="283" t="s">
        <v>19</v>
      </c>
      <c r="N39" s="99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</row>
    <row r="40" spans="1:38" s="82" customFormat="1" ht="30" customHeight="1" x14ac:dyDescent="0.25">
      <c r="A40" s="366">
        <v>1</v>
      </c>
      <c r="B40" s="360" t="s">
        <v>21</v>
      </c>
      <c r="C40" s="360" t="s">
        <v>33</v>
      </c>
      <c r="D40" s="360" t="s">
        <v>36</v>
      </c>
      <c r="E40" s="390" t="s">
        <v>420</v>
      </c>
      <c r="F40" s="102" t="s">
        <v>24</v>
      </c>
      <c r="G40" s="102" t="s">
        <v>25</v>
      </c>
      <c r="H40" s="101">
        <v>0</v>
      </c>
      <c r="I40" s="101">
        <v>0</v>
      </c>
      <c r="J40" s="101">
        <v>1</v>
      </c>
      <c r="K40" s="383">
        <v>12000</v>
      </c>
      <c r="L40" s="384">
        <v>0</v>
      </c>
      <c r="M40" s="383">
        <v>70000</v>
      </c>
      <c r="N40" s="99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</row>
    <row r="41" spans="1:38" s="82" customFormat="1" ht="30" customHeight="1" x14ac:dyDescent="0.25">
      <c r="A41" s="367"/>
      <c r="B41" s="361"/>
      <c r="C41" s="361"/>
      <c r="D41" s="361"/>
      <c r="E41" s="389"/>
      <c r="F41" s="102" t="s">
        <v>398</v>
      </c>
      <c r="G41" s="102" t="s">
        <v>25</v>
      </c>
      <c r="H41" s="101">
        <v>1</v>
      </c>
      <c r="I41" s="101">
        <v>0</v>
      </c>
      <c r="J41" s="101">
        <v>0</v>
      </c>
      <c r="K41" s="359"/>
      <c r="L41" s="385"/>
      <c r="M41" s="359"/>
      <c r="N41" s="99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</row>
    <row r="42" spans="1:38" s="82" customFormat="1" ht="20.100000000000001" customHeight="1" x14ac:dyDescent="0.25">
      <c r="A42" s="367"/>
      <c r="B42" s="361"/>
      <c r="C42" s="361"/>
      <c r="D42" s="361"/>
      <c r="E42" s="298" t="s">
        <v>581</v>
      </c>
      <c r="F42" s="283" t="s">
        <v>19</v>
      </c>
      <c r="G42" s="283" t="s">
        <v>19</v>
      </c>
      <c r="H42" s="283" t="s">
        <v>38</v>
      </c>
      <c r="I42" s="283" t="s">
        <v>19</v>
      </c>
      <c r="J42" s="292" t="s">
        <v>19</v>
      </c>
      <c r="K42" s="292" t="s">
        <v>19</v>
      </c>
      <c r="L42" s="292" t="s">
        <v>19</v>
      </c>
      <c r="M42" s="292" t="s">
        <v>19</v>
      </c>
      <c r="N42" s="99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</row>
    <row r="43" spans="1:38" s="82" customFormat="1" ht="20.100000000000001" customHeight="1" x14ac:dyDescent="0.25">
      <c r="A43" s="367"/>
      <c r="B43" s="361"/>
      <c r="C43" s="361"/>
      <c r="D43" s="361"/>
      <c r="E43" s="293" t="s">
        <v>367</v>
      </c>
      <c r="F43" s="283" t="s">
        <v>19</v>
      </c>
      <c r="G43" s="283" t="s">
        <v>19</v>
      </c>
      <c r="H43" s="283" t="s">
        <v>39</v>
      </c>
      <c r="I43" s="283" t="s">
        <v>19</v>
      </c>
      <c r="J43" s="292" t="s">
        <v>19</v>
      </c>
      <c r="K43" s="292" t="s">
        <v>19</v>
      </c>
      <c r="L43" s="292" t="s">
        <v>19</v>
      </c>
      <c r="M43" s="292" t="s">
        <v>19</v>
      </c>
      <c r="N43" s="99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</row>
    <row r="44" spans="1:38" s="82" customFormat="1" ht="20.100000000000001" customHeight="1" x14ac:dyDescent="0.25">
      <c r="A44" s="367"/>
      <c r="B44" s="361"/>
      <c r="C44" s="361"/>
      <c r="D44" s="361"/>
      <c r="E44" s="293" t="s">
        <v>582</v>
      </c>
      <c r="F44" s="283" t="s">
        <v>19</v>
      </c>
      <c r="G44" s="283" t="s">
        <v>19</v>
      </c>
      <c r="H44" s="283" t="s">
        <v>39</v>
      </c>
      <c r="I44" s="283" t="s">
        <v>19</v>
      </c>
      <c r="J44" s="292" t="s">
        <v>19</v>
      </c>
      <c r="K44" s="292" t="s">
        <v>19</v>
      </c>
      <c r="L44" s="292" t="s">
        <v>19</v>
      </c>
      <c r="M44" s="292" t="s">
        <v>19</v>
      </c>
      <c r="N44" s="99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</row>
    <row r="45" spans="1:38" s="82" customFormat="1" ht="20.100000000000001" customHeight="1" x14ac:dyDescent="0.25">
      <c r="A45" s="367"/>
      <c r="B45" s="361"/>
      <c r="C45" s="361"/>
      <c r="D45" s="361"/>
      <c r="E45" s="95" t="s">
        <v>251</v>
      </c>
      <c r="F45" s="41" t="s">
        <v>19</v>
      </c>
      <c r="G45" s="41" t="s">
        <v>19</v>
      </c>
      <c r="H45" s="282" t="s">
        <v>19</v>
      </c>
      <c r="I45" s="41" t="s">
        <v>19</v>
      </c>
      <c r="J45" s="66" t="s">
        <v>61</v>
      </c>
      <c r="K45" s="41" t="s">
        <v>19</v>
      </c>
      <c r="L45" s="41" t="s">
        <v>19</v>
      </c>
      <c r="M45" s="41" t="s">
        <v>19</v>
      </c>
      <c r="N45" s="99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</row>
    <row r="46" spans="1:38" ht="20.100000000000001" customHeight="1" x14ac:dyDescent="0.25">
      <c r="A46" s="367"/>
      <c r="B46" s="361"/>
      <c r="C46" s="361"/>
      <c r="D46" s="361"/>
      <c r="E46" s="95" t="s">
        <v>345</v>
      </c>
      <c r="F46" s="41" t="s">
        <v>19</v>
      </c>
      <c r="G46" s="41" t="s">
        <v>19</v>
      </c>
      <c r="H46" s="282" t="s">
        <v>19</v>
      </c>
      <c r="I46" s="41" t="s">
        <v>19</v>
      </c>
      <c r="J46" s="66" t="s">
        <v>231</v>
      </c>
      <c r="K46" s="41" t="s">
        <v>19</v>
      </c>
      <c r="L46" s="41" t="s">
        <v>19</v>
      </c>
      <c r="M46" s="41" t="s">
        <v>19</v>
      </c>
    </row>
    <row r="47" spans="1:38" ht="20.100000000000001" customHeight="1" x14ac:dyDescent="0.25">
      <c r="A47" s="368"/>
      <c r="B47" s="362"/>
      <c r="C47" s="362"/>
      <c r="D47" s="362"/>
      <c r="E47" s="95" t="s">
        <v>32</v>
      </c>
      <c r="F47" s="41" t="s">
        <v>19</v>
      </c>
      <c r="G47" s="41" t="s">
        <v>19</v>
      </c>
      <c r="H47" s="282" t="s">
        <v>19</v>
      </c>
      <c r="I47" s="41" t="s">
        <v>19</v>
      </c>
      <c r="J47" s="66" t="s">
        <v>39</v>
      </c>
      <c r="K47" s="41" t="s">
        <v>19</v>
      </c>
      <c r="L47" s="41" t="s">
        <v>19</v>
      </c>
      <c r="M47" s="41" t="s">
        <v>19</v>
      </c>
    </row>
    <row r="48" spans="1:38" ht="30" customHeight="1" x14ac:dyDescent="0.25">
      <c r="A48" s="366">
        <v>1</v>
      </c>
      <c r="B48" s="360" t="s">
        <v>21</v>
      </c>
      <c r="C48" s="360" t="s">
        <v>33</v>
      </c>
      <c r="D48" s="360" t="s">
        <v>36</v>
      </c>
      <c r="E48" s="390" t="s">
        <v>42</v>
      </c>
      <c r="F48" s="102" t="s">
        <v>24</v>
      </c>
      <c r="G48" s="102" t="s">
        <v>25</v>
      </c>
      <c r="H48" s="101">
        <v>0</v>
      </c>
      <c r="I48" s="101">
        <v>0</v>
      </c>
      <c r="J48" s="101">
        <v>1</v>
      </c>
      <c r="K48" s="383">
        <v>1500</v>
      </c>
      <c r="L48" s="425">
        <v>0</v>
      </c>
      <c r="M48" s="383">
        <v>37887.07</v>
      </c>
      <c r="N48" s="97"/>
      <c r="O48" s="98"/>
      <c r="P48" s="98"/>
      <c r="Q48" s="98"/>
      <c r="R48" s="98"/>
      <c r="S48" s="98"/>
      <c r="T48" s="98"/>
      <c r="U48" s="98"/>
      <c r="V48" s="98"/>
      <c r="W48" s="98"/>
      <c r="X48" s="98"/>
    </row>
    <row r="49" spans="1:38" ht="30" customHeight="1" x14ac:dyDescent="0.25">
      <c r="A49" s="367"/>
      <c r="B49" s="361"/>
      <c r="C49" s="361"/>
      <c r="D49" s="361"/>
      <c r="E49" s="389"/>
      <c r="F49" s="102" t="s">
        <v>398</v>
      </c>
      <c r="G49" s="102" t="s">
        <v>25</v>
      </c>
      <c r="H49" s="101">
        <v>1</v>
      </c>
      <c r="I49" s="101">
        <v>0</v>
      </c>
      <c r="J49" s="101">
        <v>0</v>
      </c>
      <c r="K49" s="359"/>
      <c r="L49" s="359"/>
      <c r="M49" s="359"/>
      <c r="N49" s="97"/>
      <c r="O49" s="98"/>
      <c r="P49" s="98"/>
      <c r="Q49" s="98"/>
      <c r="R49" s="98"/>
      <c r="S49" s="98"/>
      <c r="T49" s="98"/>
      <c r="U49" s="98"/>
      <c r="V49" s="98"/>
      <c r="W49" s="98"/>
      <c r="X49" s="98"/>
    </row>
    <row r="50" spans="1:38" ht="20.100000000000001" customHeight="1" x14ac:dyDescent="0.25">
      <c r="A50" s="367"/>
      <c r="B50" s="361"/>
      <c r="C50" s="361"/>
      <c r="D50" s="361"/>
      <c r="E50" s="298" t="s">
        <v>581</v>
      </c>
      <c r="F50" s="283" t="s">
        <v>19</v>
      </c>
      <c r="G50" s="283" t="s">
        <v>19</v>
      </c>
      <c r="H50" s="283" t="s">
        <v>38</v>
      </c>
      <c r="I50" s="283" t="s">
        <v>19</v>
      </c>
      <c r="J50" s="283" t="s">
        <v>19</v>
      </c>
      <c r="K50" s="283" t="s">
        <v>19</v>
      </c>
      <c r="L50" s="283" t="s">
        <v>19</v>
      </c>
      <c r="M50" s="283" t="s">
        <v>19</v>
      </c>
      <c r="N50" s="97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297"/>
    </row>
    <row r="51" spans="1:38" ht="20.100000000000001" customHeight="1" x14ac:dyDescent="0.25">
      <c r="A51" s="367"/>
      <c r="B51" s="361"/>
      <c r="C51" s="361"/>
      <c r="D51" s="361"/>
      <c r="E51" s="293" t="s">
        <v>367</v>
      </c>
      <c r="F51" s="283" t="s">
        <v>19</v>
      </c>
      <c r="G51" s="283" t="s">
        <v>19</v>
      </c>
      <c r="H51" s="283" t="s">
        <v>39</v>
      </c>
      <c r="I51" s="283" t="s">
        <v>19</v>
      </c>
      <c r="J51" s="283" t="s">
        <v>19</v>
      </c>
      <c r="K51" s="283" t="s">
        <v>19</v>
      </c>
      <c r="L51" s="283" t="s">
        <v>19</v>
      </c>
      <c r="M51" s="283" t="s">
        <v>19</v>
      </c>
      <c r="N51" s="97"/>
      <c r="O51" s="98"/>
      <c r="P51" s="98"/>
      <c r="Q51" s="98"/>
      <c r="R51" s="98"/>
      <c r="S51" s="98"/>
      <c r="T51" s="98"/>
      <c r="U51" s="98"/>
      <c r="V51" s="98"/>
      <c r="W51" s="98"/>
      <c r="X51" s="98"/>
    </row>
    <row r="52" spans="1:38" ht="20.100000000000001" customHeight="1" x14ac:dyDescent="0.25">
      <c r="A52" s="367"/>
      <c r="B52" s="361"/>
      <c r="C52" s="361"/>
      <c r="D52" s="361"/>
      <c r="E52" s="293" t="s">
        <v>582</v>
      </c>
      <c r="F52" s="283" t="s">
        <v>19</v>
      </c>
      <c r="G52" s="283" t="s">
        <v>19</v>
      </c>
      <c r="H52" s="283" t="s">
        <v>39</v>
      </c>
      <c r="I52" s="283" t="s">
        <v>19</v>
      </c>
      <c r="J52" s="283" t="s">
        <v>19</v>
      </c>
      <c r="K52" s="283" t="s">
        <v>19</v>
      </c>
      <c r="L52" s="283" t="s">
        <v>19</v>
      </c>
      <c r="M52" s="283" t="s">
        <v>19</v>
      </c>
      <c r="N52" s="97"/>
      <c r="O52" s="98"/>
      <c r="P52" s="98"/>
      <c r="Q52" s="98"/>
      <c r="R52" s="98"/>
      <c r="S52" s="98"/>
      <c r="T52" s="98"/>
      <c r="U52" s="98"/>
      <c r="V52" s="98"/>
      <c r="W52" s="98"/>
      <c r="X52" s="98"/>
    </row>
    <row r="53" spans="1:38" ht="20.100000000000001" customHeight="1" x14ac:dyDescent="0.25">
      <c r="A53" s="380"/>
      <c r="B53" s="380"/>
      <c r="C53" s="380"/>
      <c r="D53" s="380"/>
      <c r="E53" s="264" t="s">
        <v>251</v>
      </c>
      <c r="F53" s="283" t="s">
        <v>19</v>
      </c>
      <c r="G53" s="283" t="s">
        <v>19</v>
      </c>
      <c r="H53" s="283" t="s">
        <v>19</v>
      </c>
      <c r="I53" s="283" t="s">
        <v>19</v>
      </c>
      <c r="J53" s="292" t="s">
        <v>67</v>
      </c>
      <c r="K53" s="283" t="s">
        <v>19</v>
      </c>
      <c r="L53" s="283" t="s">
        <v>19</v>
      </c>
      <c r="M53" s="283" t="s">
        <v>19</v>
      </c>
    </row>
    <row r="54" spans="1:38" ht="20.100000000000001" customHeight="1" x14ac:dyDescent="0.25">
      <c r="A54" s="380"/>
      <c r="B54" s="380"/>
      <c r="C54" s="380"/>
      <c r="D54" s="380"/>
      <c r="E54" s="264" t="s">
        <v>345</v>
      </c>
      <c r="F54" s="283" t="s">
        <v>19</v>
      </c>
      <c r="G54" s="283" t="s">
        <v>19</v>
      </c>
      <c r="H54" s="283" t="s">
        <v>19</v>
      </c>
      <c r="I54" s="283" t="s">
        <v>19</v>
      </c>
      <c r="J54" s="292" t="s">
        <v>58</v>
      </c>
      <c r="K54" s="283" t="s">
        <v>19</v>
      </c>
      <c r="L54" s="283" t="s">
        <v>19</v>
      </c>
      <c r="M54" s="283" t="s">
        <v>19</v>
      </c>
    </row>
    <row r="55" spans="1:38" ht="20.100000000000001" customHeight="1" x14ac:dyDescent="0.25">
      <c r="A55" s="359"/>
      <c r="B55" s="359"/>
      <c r="C55" s="359"/>
      <c r="D55" s="359"/>
      <c r="E55" s="264" t="s">
        <v>32</v>
      </c>
      <c r="F55" s="283" t="s">
        <v>19</v>
      </c>
      <c r="G55" s="283" t="s">
        <v>19</v>
      </c>
      <c r="H55" s="283" t="s">
        <v>19</v>
      </c>
      <c r="I55" s="283" t="s">
        <v>19</v>
      </c>
      <c r="J55" s="292" t="s">
        <v>230</v>
      </c>
      <c r="K55" s="283" t="s">
        <v>19</v>
      </c>
      <c r="L55" s="283" t="s">
        <v>19</v>
      </c>
      <c r="M55" s="283" t="s">
        <v>19</v>
      </c>
    </row>
    <row r="56" spans="1:38" ht="30" customHeight="1" x14ac:dyDescent="0.25">
      <c r="A56" s="366">
        <v>1</v>
      </c>
      <c r="B56" s="360" t="s">
        <v>21</v>
      </c>
      <c r="C56" s="360" t="s">
        <v>33</v>
      </c>
      <c r="D56" s="360" t="s">
        <v>36</v>
      </c>
      <c r="E56" s="390" t="s">
        <v>586</v>
      </c>
      <c r="F56" s="102" t="s">
        <v>24</v>
      </c>
      <c r="G56" s="102" t="s">
        <v>25</v>
      </c>
      <c r="H56" s="101">
        <v>0</v>
      </c>
      <c r="I56" s="101">
        <v>0</v>
      </c>
      <c r="J56" s="101">
        <v>0</v>
      </c>
      <c r="K56" s="383">
        <v>1200</v>
      </c>
      <c r="L56" s="383" t="s">
        <v>41</v>
      </c>
      <c r="M56" s="383">
        <v>0</v>
      </c>
      <c r="N56" s="97"/>
      <c r="O56" s="98"/>
      <c r="P56" s="98"/>
      <c r="Q56" s="98"/>
      <c r="R56" s="98"/>
      <c r="S56" s="98"/>
      <c r="T56" s="98"/>
      <c r="U56" s="98"/>
      <c r="V56" s="98"/>
      <c r="W56" s="98"/>
      <c r="X56" s="98"/>
    </row>
    <row r="57" spans="1:38" ht="30" customHeight="1" x14ac:dyDescent="0.25">
      <c r="A57" s="367"/>
      <c r="B57" s="361"/>
      <c r="C57" s="361"/>
      <c r="D57" s="361"/>
      <c r="E57" s="424"/>
      <c r="F57" s="102" t="s">
        <v>398</v>
      </c>
      <c r="G57" s="102" t="s">
        <v>25</v>
      </c>
      <c r="H57" s="101">
        <v>1</v>
      </c>
      <c r="I57" s="101">
        <v>0</v>
      </c>
      <c r="J57" s="101">
        <v>0</v>
      </c>
      <c r="K57" s="416"/>
      <c r="L57" s="416"/>
      <c r="M57" s="416"/>
      <c r="N57" s="97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281"/>
      <c r="Z57" s="281"/>
      <c r="AA57" s="281"/>
      <c r="AB57" s="281"/>
      <c r="AC57" s="281"/>
      <c r="AD57" s="281"/>
      <c r="AE57" s="281"/>
      <c r="AF57" s="281"/>
      <c r="AG57" s="281"/>
      <c r="AH57" s="281"/>
      <c r="AI57" s="281"/>
      <c r="AJ57" s="281"/>
      <c r="AK57" s="281"/>
      <c r="AL57" s="281"/>
    </row>
    <row r="58" spans="1:38" ht="20.100000000000001" customHeight="1" x14ac:dyDescent="0.25">
      <c r="A58" s="380"/>
      <c r="B58" s="380"/>
      <c r="C58" s="380"/>
      <c r="D58" s="380"/>
      <c r="E58" s="298" t="s">
        <v>581</v>
      </c>
      <c r="F58" s="41" t="s">
        <v>19</v>
      </c>
      <c r="G58" s="41" t="s">
        <v>19</v>
      </c>
      <c r="H58" s="75" t="s">
        <v>38</v>
      </c>
      <c r="I58" s="41" t="s">
        <v>19</v>
      </c>
      <c r="J58" s="66" t="s">
        <v>19</v>
      </c>
      <c r="K58" s="41" t="s">
        <v>19</v>
      </c>
      <c r="L58" s="41" t="s">
        <v>19</v>
      </c>
      <c r="M58" s="41" t="s">
        <v>19</v>
      </c>
    </row>
    <row r="59" spans="1:38" ht="20.100000000000001" customHeight="1" x14ac:dyDescent="0.25">
      <c r="A59" s="380"/>
      <c r="B59" s="380"/>
      <c r="C59" s="380"/>
      <c r="D59" s="380"/>
      <c r="E59" s="293" t="s">
        <v>367</v>
      </c>
      <c r="F59" s="41" t="s">
        <v>19</v>
      </c>
      <c r="G59" s="41" t="s">
        <v>19</v>
      </c>
      <c r="H59" s="75" t="s">
        <v>39</v>
      </c>
      <c r="I59" s="41" t="s">
        <v>19</v>
      </c>
      <c r="J59" s="66" t="s">
        <v>19</v>
      </c>
      <c r="K59" s="41" t="s">
        <v>19</v>
      </c>
      <c r="L59" s="41" t="s">
        <v>19</v>
      </c>
      <c r="M59" s="41" t="s">
        <v>19</v>
      </c>
    </row>
    <row r="60" spans="1:38" ht="20.100000000000001" customHeight="1" x14ac:dyDescent="0.25">
      <c r="A60" s="359"/>
      <c r="B60" s="359"/>
      <c r="C60" s="359"/>
      <c r="D60" s="359"/>
      <c r="E60" s="293" t="s">
        <v>582</v>
      </c>
      <c r="F60" s="41" t="s">
        <v>19</v>
      </c>
      <c r="G60" s="41" t="s">
        <v>19</v>
      </c>
      <c r="H60" s="75" t="s">
        <v>39</v>
      </c>
      <c r="I60" s="41" t="s">
        <v>19</v>
      </c>
      <c r="J60" s="66" t="s">
        <v>19</v>
      </c>
      <c r="K60" s="41" t="s">
        <v>19</v>
      </c>
      <c r="L60" s="41" t="s">
        <v>19</v>
      </c>
      <c r="M60" s="41" t="s">
        <v>19</v>
      </c>
    </row>
    <row r="61" spans="1:38" ht="30" customHeight="1" x14ac:dyDescent="0.25">
      <c r="A61" s="366">
        <v>1</v>
      </c>
      <c r="B61" s="360" t="s">
        <v>21</v>
      </c>
      <c r="C61" s="360" t="s">
        <v>33</v>
      </c>
      <c r="D61" s="360" t="s">
        <v>36</v>
      </c>
      <c r="E61" s="390" t="s">
        <v>43</v>
      </c>
      <c r="F61" s="102" t="s">
        <v>24</v>
      </c>
      <c r="G61" s="102" t="s">
        <v>25</v>
      </c>
      <c r="H61" s="101">
        <v>0</v>
      </c>
      <c r="I61" s="101">
        <v>0</v>
      </c>
      <c r="J61" s="101">
        <v>1</v>
      </c>
      <c r="K61" s="383">
        <v>814</v>
      </c>
      <c r="L61" s="383" t="s">
        <v>41</v>
      </c>
      <c r="M61" s="383">
        <v>25000</v>
      </c>
    </row>
    <row r="62" spans="1:38" ht="30" customHeight="1" x14ac:dyDescent="0.25">
      <c r="A62" s="367"/>
      <c r="B62" s="361"/>
      <c r="C62" s="361"/>
      <c r="D62" s="361"/>
      <c r="E62" s="424"/>
      <c r="F62" s="102" t="s">
        <v>398</v>
      </c>
      <c r="G62" s="102" t="s">
        <v>25</v>
      </c>
      <c r="H62" s="101">
        <v>1</v>
      </c>
      <c r="I62" s="101">
        <v>0</v>
      </c>
      <c r="J62" s="101">
        <v>0</v>
      </c>
      <c r="K62" s="416"/>
      <c r="L62" s="416"/>
      <c r="M62" s="416"/>
      <c r="O62" s="267"/>
      <c r="P62" s="267"/>
      <c r="Q62" s="267"/>
      <c r="R62" s="267"/>
      <c r="S62" s="267"/>
      <c r="T62" s="267"/>
      <c r="U62" s="267"/>
      <c r="V62" s="267"/>
      <c r="W62" s="267"/>
      <c r="X62" s="267"/>
      <c r="Y62" s="267"/>
      <c r="Z62" s="267"/>
      <c r="AA62" s="267"/>
      <c r="AB62" s="267"/>
      <c r="AC62" s="267"/>
      <c r="AD62" s="267"/>
      <c r="AE62" s="267"/>
      <c r="AF62" s="267"/>
      <c r="AG62" s="267"/>
      <c r="AH62" s="267"/>
      <c r="AI62" s="267"/>
      <c r="AJ62" s="267"/>
      <c r="AK62" s="267"/>
      <c r="AL62" s="267"/>
    </row>
    <row r="63" spans="1:38" ht="20.100000000000001" customHeight="1" x14ac:dyDescent="0.25">
      <c r="A63" s="367"/>
      <c r="B63" s="361"/>
      <c r="C63" s="361"/>
      <c r="D63" s="361"/>
      <c r="E63" s="293" t="s">
        <v>367</v>
      </c>
      <c r="F63" s="283" t="s">
        <v>19</v>
      </c>
      <c r="G63" s="283" t="s">
        <v>19</v>
      </c>
      <c r="H63" s="283" t="s">
        <v>59</v>
      </c>
      <c r="I63" s="283" t="s">
        <v>19</v>
      </c>
      <c r="J63" s="283" t="s">
        <v>19</v>
      </c>
      <c r="K63" s="283" t="s">
        <v>19</v>
      </c>
      <c r="L63" s="283" t="s">
        <v>19</v>
      </c>
      <c r="M63" s="283" t="s">
        <v>19</v>
      </c>
      <c r="O63" s="267"/>
      <c r="P63" s="267"/>
      <c r="Q63" s="267"/>
      <c r="R63" s="267"/>
      <c r="S63" s="267"/>
      <c r="T63" s="267"/>
      <c r="U63" s="267"/>
      <c r="V63" s="267"/>
      <c r="W63" s="267"/>
      <c r="X63" s="267"/>
      <c r="Y63" s="267"/>
      <c r="Z63" s="267"/>
      <c r="AA63" s="267"/>
      <c r="AB63" s="267"/>
      <c r="AC63" s="267"/>
      <c r="AD63" s="267"/>
      <c r="AE63" s="267"/>
      <c r="AF63" s="267"/>
      <c r="AG63" s="267"/>
      <c r="AH63" s="267"/>
      <c r="AI63" s="267"/>
      <c r="AJ63" s="267"/>
      <c r="AK63" s="267"/>
      <c r="AL63" s="267"/>
    </row>
    <row r="64" spans="1:38" ht="20.100000000000001" customHeight="1" x14ac:dyDescent="0.25">
      <c r="A64" s="367"/>
      <c r="B64" s="361"/>
      <c r="C64" s="361"/>
      <c r="D64" s="361"/>
      <c r="E64" s="293" t="s">
        <v>582</v>
      </c>
      <c r="F64" s="283" t="s">
        <v>19</v>
      </c>
      <c r="G64" s="283" t="s">
        <v>19</v>
      </c>
      <c r="H64" s="283" t="s">
        <v>59</v>
      </c>
      <c r="I64" s="283" t="s">
        <v>19</v>
      </c>
      <c r="J64" s="283" t="s">
        <v>19</v>
      </c>
      <c r="K64" s="283" t="s">
        <v>19</v>
      </c>
      <c r="L64" s="283" t="s">
        <v>19</v>
      </c>
      <c r="M64" s="283" t="s">
        <v>19</v>
      </c>
      <c r="O64" s="267"/>
      <c r="P64" s="267"/>
      <c r="Q64" s="267"/>
      <c r="R64" s="267"/>
      <c r="S64" s="267"/>
      <c r="T64" s="267"/>
      <c r="U64" s="267"/>
      <c r="V64" s="267"/>
      <c r="W64" s="267"/>
      <c r="X64" s="267"/>
      <c r="Y64" s="267"/>
      <c r="Z64" s="267"/>
      <c r="AA64" s="267"/>
      <c r="AB64" s="267"/>
      <c r="AC64" s="267"/>
      <c r="AD64" s="267"/>
      <c r="AE64" s="267"/>
      <c r="AF64" s="267"/>
      <c r="AG64" s="267"/>
      <c r="AH64" s="267"/>
      <c r="AI64" s="267"/>
      <c r="AJ64" s="267"/>
      <c r="AK64" s="267"/>
      <c r="AL64" s="267"/>
    </row>
    <row r="65" spans="1:38" ht="20.100000000000001" customHeight="1" x14ac:dyDescent="0.25">
      <c r="A65" s="380"/>
      <c r="B65" s="380"/>
      <c r="C65" s="380"/>
      <c r="D65" s="380"/>
      <c r="E65" s="95" t="s">
        <v>251</v>
      </c>
      <c r="F65" s="41" t="s">
        <v>19</v>
      </c>
      <c r="G65" s="41" t="s">
        <v>19</v>
      </c>
      <c r="H65" s="75" t="s">
        <v>19</v>
      </c>
      <c r="I65" s="41" t="s">
        <v>19</v>
      </c>
      <c r="J65" s="66" t="s">
        <v>37</v>
      </c>
      <c r="K65" s="41" t="s">
        <v>19</v>
      </c>
      <c r="L65" s="41" t="s">
        <v>19</v>
      </c>
      <c r="M65" s="41" t="s">
        <v>19</v>
      </c>
    </row>
    <row r="66" spans="1:38" ht="20.100000000000001" customHeight="1" x14ac:dyDescent="0.25">
      <c r="A66" s="380"/>
      <c r="B66" s="380"/>
      <c r="C66" s="380"/>
      <c r="D66" s="380"/>
      <c r="E66" s="95" t="s">
        <v>345</v>
      </c>
      <c r="F66" s="41" t="s">
        <v>19</v>
      </c>
      <c r="G66" s="41" t="s">
        <v>19</v>
      </c>
      <c r="H66" s="75" t="s">
        <v>19</v>
      </c>
      <c r="I66" s="41" t="s">
        <v>19</v>
      </c>
      <c r="J66" s="66" t="s">
        <v>231</v>
      </c>
      <c r="K66" s="41" t="s">
        <v>19</v>
      </c>
      <c r="L66" s="41" t="s">
        <v>19</v>
      </c>
      <c r="M66" s="41" t="s">
        <v>19</v>
      </c>
    </row>
    <row r="67" spans="1:38" ht="20.100000000000001" customHeight="1" x14ac:dyDescent="0.25">
      <c r="A67" s="359"/>
      <c r="B67" s="359"/>
      <c r="C67" s="359"/>
      <c r="D67" s="359"/>
      <c r="E67" s="95" t="s">
        <v>32</v>
      </c>
      <c r="F67" s="41" t="s">
        <v>19</v>
      </c>
      <c r="G67" s="41" t="s">
        <v>19</v>
      </c>
      <c r="H67" s="75" t="s">
        <v>19</v>
      </c>
      <c r="I67" s="41" t="s">
        <v>19</v>
      </c>
      <c r="J67" s="66" t="s">
        <v>39</v>
      </c>
      <c r="K67" s="41" t="s">
        <v>19</v>
      </c>
      <c r="L67" s="41" t="s">
        <v>19</v>
      </c>
      <c r="M67" s="41" t="s">
        <v>19</v>
      </c>
    </row>
    <row r="68" spans="1:38" ht="30" customHeight="1" x14ac:dyDescent="0.25">
      <c r="A68" s="366">
        <v>1</v>
      </c>
      <c r="B68" s="360" t="s">
        <v>21</v>
      </c>
      <c r="C68" s="360" t="s">
        <v>33</v>
      </c>
      <c r="D68" s="360" t="s">
        <v>36</v>
      </c>
      <c r="E68" s="390" t="s">
        <v>587</v>
      </c>
      <c r="F68" s="102" t="s">
        <v>24</v>
      </c>
      <c r="G68" s="102" t="s">
        <v>25</v>
      </c>
      <c r="H68" s="101">
        <v>0</v>
      </c>
      <c r="I68" s="101">
        <v>0</v>
      </c>
      <c r="J68" s="101">
        <v>0</v>
      </c>
      <c r="K68" s="383">
        <v>422.45</v>
      </c>
      <c r="L68" s="383">
        <v>0</v>
      </c>
      <c r="M68" s="383">
        <v>0</v>
      </c>
      <c r="Y68" s="281"/>
    </row>
    <row r="69" spans="1:38" ht="30" customHeight="1" x14ac:dyDescent="0.25">
      <c r="A69" s="367"/>
      <c r="B69" s="361"/>
      <c r="C69" s="361"/>
      <c r="D69" s="361"/>
      <c r="E69" s="424"/>
      <c r="F69" s="102" t="s">
        <v>398</v>
      </c>
      <c r="G69" s="102" t="s">
        <v>25</v>
      </c>
      <c r="H69" s="193">
        <v>1</v>
      </c>
      <c r="I69" s="193">
        <v>0</v>
      </c>
      <c r="J69" s="193">
        <v>0</v>
      </c>
      <c r="K69" s="416"/>
      <c r="L69" s="416"/>
      <c r="M69" s="416"/>
      <c r="O69" s="281"/>
      <c r="P69" s="281"/>
      <c r="Q69" s="281"/>
      <c r="R69" s="281"/>
      <c r="S69" s="281"/>
      <c r="T69" s="281"/>
      <c r="U69" s="281"/>
      <c r="V69" s="281"/>
      <c r="W69" s="281"/>
      <c r="X69" s="281"/>
      <c r="Y69" s="281"/>
      <c r="Z69" s="281"/>
      <c r="AA69" s="281"/>
      <c r="AB69" s="281"/>
      <c r="AC69" s="281"/>
      <c r="AD69" s="281"/>
      <c r="AE69" s="281"/>
      <c r="AF69" s="281"/>
      <c r="AG69" s="281"/>
      <c r="AH69" s="281"/>
      <c r="AI69" s="281"/>
      <c r="AJ69" s="281"/>
      <c r="AK69" s="281"/>
      <c r="AL69" s="281"/>
    </row>
    <row r="70" spans="1:38" ht="20.100000000000001" customHeight="1" x14ac:dyDescent="0.25">
      <c r="A70" s="380"/>
      <c r="B70" s="380"/>
      <c r="C70" s="380"/>
      <c r="D70" s="380"/>
      <c r="E70" s="95" t="s">
        <v>367</v>
      </c>
      <c r="F70" s="41" t="s">
        <v>19</v>
      </c>
      <c r="G70" s="41" t="s">
        <v>19</v>
      </c>
      <c r="H70" s="75" t="s">
        <v>59</v>
      </c>
      <c r="I70" s="41" t="s">
        <v>19</v>
      </c>
      <c r="J70" s="41" t="s">
        <v>19</v>
      </c>
      <c r="K70" s="41" t="s">
        <v>19</v>
      </c>
      <c r="L70" s="41" t="s">
        <v>19</v>
      </c>
      <c r="M70" s="41" t="s">
        <v>19</v>
      </c>
    </row>
    <row r="71" spans="1:38" ht="20.100000000000001" customHeight="1" x14ac:dyDescent="0.25">
      <c r="A71" s="359"/>
      <c r="B71" s="359"/>
      <c r="C71" s="359"/>
      <c r="D71" s="359"/>
      <c r="E71" s="95" t="s">
        <v>32</v>
      </c>
      <c r="F71" s="41" t="s">
        <v>19</v>
      </c>
      <c r="G71" s="41" t="s">
        <v>19</v>
      </c>
      <c r="H71" s="75" t="s">
        <v>59</v>
      </c>
      <c r="I71" s="41" t="s">
        <v>19</v>
      </c>
      <c r="J71" s="41" t="s">
        <v>19</v>
      </c>
      <c r="K71" s="41" t="s">
        <v>19</v>
      </c>
      <c r="L71" s="41" t="s">
        <v>19</v>
      </c>
      <c r="M71" s="41" t="s">
        <v>19</v>
      </c>
    </row>
    <row r="72" spans="1:38" s="298" customFormat="1" ht="30" customHeight="1" x14ac:dyDescent="0.25">
      <c r="A72" s="369">
        <v>1</v>
      </c>
      <c r="B72" s="363" t="s">
        <v>21</v>
      </c>
      <c r="C72" s="363" t="s">
        <v>33</v>
      </c>
      <c r="D72" s="363" t="s">
        <v>36</v>
      </c>
      <c r="E72" s="390" t="s">
        <v>69</v>
      </c>
      <c r="F72" s="102" t="s">
        <v>24</v>
      </c>
      <c r="G72" s="102" t="s">
        <v>25</v>
      </c>
      <c r="H72" s="101">
        <v>0</v>
      </c>
      <c r="I72" s="101">
        <v>0</v>
      </c>
      <c r="J72" s="101">
        <v>0</v>
      </c>
      <c r="K72" s="383">
        <v>1300</v>
      </c>
      <c r="L72" s="383">
        <v>0</v>
      </c>
      <c r="M72" s="383">
        <v>0</v>
      </c>
      <c r="N72" s="296"/>
      <c r="O72" s="297"/>
      <c r="P72" s="297"/>
      <c r="Q72" s="297"/>
      <c r="R72" s="297"/>
      <c r="S72" s="297"/>
      <c r="T72" s="297"/>
      <c r="U72" s="297"/>
      <c r="V72" s="297"/>
      <c r="W72" s="297"/>
      <c r="X72" s="297"/>
      <c r="Y72" s="281"/>
      <c r="Z72" s="297"/>
      <c r="AA72" s="297"/>
      <c r="AB72" s="297"/>
      <c r="AC72" s="297"/>
      <c r="AD72" s="297"/>
      <c r="AE72" s="297"/>
      <c r="AF72" s="297"/>
      <c r="AG72" s="297"/>
      <c r="AH72" s="297"/>
      <c r="AI72" s="297"/>
      <c r="AJ72" s="297"/>
      <c r="AK72" s="297"/>
      <c r="AL72" s="297"/>
    </row>
    <row r="73" spans="1:38" s="298" customFormat="1" ht="30" customHeight="1" x14ac:dyDescent="0.25">
      <c r="A73" s="370"/>
      <c r="B73" s="364"/>
      <c r="C73" s="364"/>
      <c r="D73" s="364"/>
      <c r="E73" s="424"/>
      <c r="F73" s="102" t="s">
        <v>398</v>
      </c>
      <c r="G73" s="102" t="s">
        <v>25</v>
      </c>
      <c r="H73" s="193">
        <v>1</v>
      </c>
      <c r="I73" s="193">
        <v>0</v>
      </c>
      <c r="J73" s="193">
        <v>0</v>
      </c>
      <c r="K73" s="416"/>
      <c r="L73" s="416"/>
      <c r="M73" s="416"/>
      <c r="N73" s="296"/>
      <c r="O73" s="297"/>
      <c r="P73" s="297"/>
      <c r="Q73" s="297"/>
      <c r="R73" s="297"/>
      <c r="S73" s="297"/>
      <c r="T73" s="297"/>
      <c r="U73" s="297"/>
      <c r="V73" s="297"/>
      <c r="W73" s="297"/>
      <c r="X73" s="297"/>
      <c r="Y73" s="297"/>
      <c r="Z73" s="297"/>
      <c r="AA73" s="297"/>
      <c r="AB73" s="297"/>
      <c r="AC73" s="297"/>
      <c r="AD73" s="297"/>
      <c r="AE73" s="297"/>
      <c r="AF73" s="297"/>
      <c r="AG73" s="297"/>
      <c r="AH73" s="297"/>
      <c r="AI73" s="297"/>
      <c r="AJ73" s="297"/>
      <c r="AK73" s="297"/>
      <c r="AL73" s="297"/>
    </row>
    <row r="74" spans="1:38" s="298" customFormat="1" ht="20.100000000000001" customHeight="1" x14ac:dyDescent="0.25">
      <c r="A74" s="378"/>
      <c r="B74" s="378"/>
      <c r="C74" s="378"/>
      <c r="D74" s="378"/>
      <c r="E74" s="264" t="s">
        <v>367</v>
      </c>
      <c r="F74" s="283" t="s">
        <v>19</v>
      </c>
      <c r="G74" s="283" t="s">
        <v>19</v>
      </c>
      <c r="H74" s="283" t="s">
        <v>232</v>
      </c>
      <c r="I74" s="283" t="s">
        <v>19</v>
      </c>
      <c r="J74" s="283" t="s">
        <v>19</v>
      </c>
      <c r="K74" s="283" t="s">
        <v>19</v>
      </c>
      <c r="L74" s="283" t="s">
        <v>19</v>
      </c>
      <c r="M74" s="283" t="s">
        <v>19</v>
      </c>
      <c r="N74" s="296"/>
      <c r="O74" s="297"/>
      <c r="P74" s="297"/>
      <c r="Q74" s="297"/>
      <c r="R74" s="297"/>
      <c r="S74" s="297"/>
      <c r="T74" s="297"/>
      <c r="U74" s="297"/>
      <c r="V74" s="297"/>
      <c r="W74" s="297"/>
      <c r="X74" s="297"/>
      <c r="Y74" s="297"/>
      <c r="Z74" s="297"/>
      <c r="AA74" s="297"/>
      <c r="AB74" s="297"/>
      <c r="AC74" s="297"/>
      <c r="AD74" s="297"/>
      <c r="AE74" s="297"/>
      <c r="AF74" s="297"/>
      <c r="AG74" s="297"/>
      <c r="AH74" s="297"/>
      <c r="AI74" s="297"/>
      <c r="AJ74" s="297"/>
      <c r="AK74" s="297"/>
      <c r="AL74" s="297"/>
    </row>
    <row r="75" spans="1:38" s="298" customFormat="1" ht="20.100000000000001" customHeight="1" x14ac:dyDescent="0.25">
      <c r="A75" s="379"/>
      <c r="B75" s="379"/>
      <c r="C75" s="379"/>
      <c r="D75" s="379"/>
      <c r="E75" s="264" t="s">
        <v>32</v>
      </c>
      <c r="F75" s="283" t="s">
        <v>19</v>
      </c>
      <c r="G75" s="283" t="s">
        <v>19</v>
      </c>
      <c r="H75" s="283" t="s">
        <v>232</v>
      </c>
      <c r="I75" s="283" t="s">
        <v>19</v>
      </c>
      <c r="J75" s="283" t="s">
        <v>19</v>
      </c>
      <c r="K75" s="283" t="s">
        <v>19</v>
      </c>
      <c r="L75" s="283" t="s">
        <v>19</v>
      </c>
      <c r="M75" s="283" t="s">
        <v>19</v>
      </c>
      <c r="N75" s="296"/>
      <c r="O75" s="297"/>
      <c r="P75" s="297"/>
      <c r="Q75" s="297"/>
      <c r="R75" s="297"/>
      <c r="S75" s="297"/>
      <c r="T75" s="297"/>
      <c r="U75" s="297"/>
      <c r="V75" s="297"/>
      <c r="W75" s="297"/>
      <c r="X75" s="297"/>
      <c r="Y75" s="297"/>
      <c r="Z75" s="297"/>
      <c r="AA75" s="297"/>
      <c r="AB75" s="297"/>
      <c r="AC75" s="297"/>
      <c r="AD75" s="297"/>
      <c r="AE75" s="297"/>
      <c r="AF75" s="297"/>
      <c r="AG75" s="297"/>
      <c r="AH75" s="297"/>
      <c r="AI75" s="297"/>
      <c r="AJ75" s="297"/>
      <c r="AK75" s="297"/>
      <c r="AL75" s="297"/>
    </row>
    <row r="76" spans="1:38" s="298" customFormat="1" ht="30" customHeight="1" x14ac:dyDescent="0.25">
      <c r="A76" s="369">
        <v>1</v>
      </c>
      <c r="B76" s="363" t="s">
        <v>21</v>
      </c>
      <c r="C76" s="363" t="s">
        <v>33</v>
      </c>
      <c r="D76" s="363" t="s">
        <v>36</v>
      </c>
      <c r="E76" s="271" t="s">
        <v>426</v>
      </c>
      <c r="F76" s="102" t="s">
        <v>24</v>
      </c>
      <c r="G76" s="102" t="s">
        <v>25</v>
      </c>
      <c r="H76" s="101">
        <v>1</v>
      </c>
      <c r="I76" s="101">
        <v>0</v>
      </c>
      <c r="J76" s="101">
        <v>0</v>
      </c>
      <c r="K76" s="270">
        <f>35000+80</f>
        <v>35080</v>
      </c>
      <c r="L76" s="270">
        <v>0</v>
      </c>
      <c r="M76" s="270">
        <v>0</v>
      </c>
      <c r="N76" s="296"/>
      <c r="O76" s="297"/>
      <c r="P76" s="297"/>
      <c r="Q76" s="297"/>
      <c r="R76" s="297"/>
      <c r="S76" s="297"/>
      <c r="T76" s="297"/>
      <c r="U76" s="297"/>
      <c r="V76" s="297"/>
      <c r="W76" s="297"/>
      <c r="X76" s="297"/>
      <c r="Y76" s="297"/>
      <c r="Z76" s="297"/>
      <c r="AA76" s="297"/>
      <c r="AB76" s="297"/>
      <c r="AC76" s="297"/>
      <c r="AD76" s="297"/>
      <c r="AE76" s="297"/>
      <c r="AF76" s="297"/>
      <c r="AG76" s="297"/>
      <c r="AH76" s="297"/>
      <c r="AI76" s="297"/>
      <c r="AJ76" s="297"/>
      <c r="AK76" s="297"/>
      <c r="AL76" s="297"/>
    </row>
    <row r="77" spans="1:38" s="298" customFormat="1" ht="20.100000000000001" customHeight="1" x14ac:dyDescent="0.25">
      <c r="A77" s="370"/>
      <c r="B77" s="364"/>
      <c r="C77" s="364"/>
      <c r="D77" s="364"/>
      <c r="E77" s="264" t="s">
        <v>590</v>
      </c>
      <c r="F77" s="283" t="s">
        <v>19</v>
      </c>
      <c r="G77" s="283" t="s">
        <v>19</v>
      </c>
      <c r="H77" s="283" t="s">
        <v>73</v>
      </c>
      <c r="I77" s="283" t="s">
        <v>19</v>
      </c>
      <c r="J77" s="283" t="s">
        <v>19</v>
      </c>
      <c r="K77" s="283" t="s">
        <v>19</v>
      </c>
      <c r="L77" s="283" t="s">
        <v>19</v>
      </c>
      <c r="M77" s="283" t="s">
        <v>19</v>
      </c>
      <c r="N77" s="296"/>
      <c r="O77" s="297"/>
      <c r="P77" s="297"/>
      <c r="Q77" s="297"/>
      <c r="R77" s="297"/>
      <c r="S77" s="297"/>
      <c r="T77" s="297"/>
      <c r="U77" s="297"/>
      <c r="V77" s="297"/>
      <c r="W77" s="297"/>
      <c r="X77" s="297"/>
      <c r="Y77" s="297"/>
      <c r="Z77" s="297"/>
      <c r="AA77" s="297"/>
      <c r="AB77" s="297"/>
      <c r="AC77" s="297"/>
      <c r="AD77" s="297"/>
      <c r="AE77" s="297"/>
      <c r="AF77" s="297"/>
      <c r="AG77" s="297"/>
      <c r="AH77" s="297"/>
      <c r="AI77" s="297"/>
      <c r="AJ77" s="297"/>
      <c r="AK77" s="297"/>
      <c r="AL77" s="297"/>
    </row>
    <row r="78" spans="1:38" s="298" customFormat="1" ht="20.100000000000001" customHeight="1" x14ac:dyDescent="0.25">
      <c r="A78" s="370"/>
      <c r="B78" s="364"/>
      <c r="C78" s="364"/>
      <c r="D78" s="364"/>
      <c r="E78" s="264" t="s">
        <v>591</v>
      </c>
      <c r="F78" s="283" t="s">
        <v>19</v>
      </c>
      <c r="G78" s="283" t="s">
        <v>19</v>
      </c>
      <c r="H78" s="283" t="s">
        <v>73</v>
      </c>
      <c r="I78" s="283" t="s">
        <v>19</v>
      </c>
      <c r="J78" s="283" t="s">
        <v>19</v>
      </c>
      <c r="K78" s="283" t="s">
        <v>19</v>
      </c>
      <c r="L78" s="283" t="s">
        <v>19</v>
      </c>
      <c r="M78" s="283" t="s">
        <v>19</v>
      </c>
      <c r="N78" s="296"/>
      <c r="O78" s="297"/>
      <c r="P78" s="297"/>
      <c r="Q78" s="297"/>
      <c r="R78" s="297"/>
      <c r="S78" s="297"/>
      <c r="T78" s="297"/>
      <c r="U78" s="297"/>
      <c r="V78" s="297"/>
      <c r="W78" s="297"/>
      <c r="X78" s="297"/>
      <c r="Y78" s="297"/>
      <c r="Z78" s="297"/>
      <c r="AA78" s="297"/>
      <c r="AB78" s="297"/>
      <c r="AC78" s="297"/>
      <c r="AD78" s="297"/>
      <c r="AE78" s="297"/>
      <c r="AF78" s="297"/>
      <c r="AG78" s="297"/>
      <c r="AH78" s="297"/>
      <c r="AI78" s="297"/>
      <c r="AJ78" s="297"/>
      <c r="AK78" s="297"/>
      <c r="AL78" s="297"/>
    </row>
    <row r="79" spans="1:38" s="298" customFormat="1" ht="20.100000000000001" customHeight="1" x14ac:dyDescent="0.25">
      <c r="A79" s="378"/>
      <c r="B79" s="378"/>
      <c r="C79" s="378"/>
      <c r="D79" s="378"/>
      <c r="E79" s="264" t="s">
        <v>251</v>
      </c>
      <c r="F79" s="283" t="s">
        <v>19</v>
      </c>
      <c r="G79" s="283" t="s">
        <v>19</v>
      </c>
      <c r="H79" s="283" t="s">
        <v>38</v>
      </c>
      <c r="I79" s="283" t="s">
        <v>19</v>
      </c>
      <c r="J79" s="283" t="s">
        <v>19</v>
      </c>
      <c r="K79" s="283" t="s">
        <v>19</v>
      </c>
      <c r="L79" s="283" t="s">
        <v>19</v>
      </c>
      <c r="M79" s="283" t="s">
        <v>19</v>
      </c>
      <c r="N79" s="296"/>
      <c r="O79" s="297"/>
      <c r="P79" s="297"/>
      <c r="Q79" s="297"/>
      <c r="R79" s="297"/>
      <c r="S79" s="297"/>
      <c r="T79" s="297"/>
      <c r="U79" s="297"/>
      <c r="V79" s="297"/>
      <c r="W79" s="297"/>
      <c r="X79" s="297"/>
      <c r="Y79" s="297"/>
      <c r="Z79" s="297"/>
      <c r="AA79" s="297"/>
      <c r="AB79" s="297"/>
      <c r="AC79" s="297"/>
      <c r="AD79" s="297"/>
      <c r="AE79" s="297"/>
      <c r="AF79" s="297"/>
      <c r="AG79" s="297"/>
      <c r="AH79" s="297"/>
      <c r="AI79" s="297"/>
      <c r="AJ79" s="297"/>
      <c r="AK79" s="297"/>
      <c r="AL79" s="297"/>
    </row>
    <row r="80" spans="1:38" s="298" customFormat="1" ht="20.100000000000001" customHeight="1" x14ac:dyDescent="0.25">
      <c r="A80" s="378"/>
      <c r="B80" s="378"/>
      <c r="C80" s="378"/>
      <c r="D80" s="378"/>
      <c r="E80" s="264" t="s">
        <v>345</v>
      </c>
      <c r="F80" s="283" t="s">
        <v>19</v>
      </c>
      <c r="G80" s="283" t="s">
        <v>19</v>
      </c>
      <c r="H80" s="283" t="s">
        <v>39</v>
      </c>
      <c r="I80" s="283" t="s">
        <v>19</v>
      </c>
      <c r="J80" s="283" t="s">
        <v>19</v>
      </c>
      <c r="K80" s="283" t="s">
        <v>19</v>
      </c>
      <c r="L80" s="283" t="s">
        <v>19</v>
      </c>
      <c r="M80" s="283" t="s">
        <v>19</v>
      </c>
      <c r="N80" s="296"/>
      <c r="O80" s="297"/>
      <c r="P80" s="297"/>
      <c r="Q80" s="297"/>
      <c r="R80" s="297"/>
      <c r="S80" s="297"/>
      <c r="T80" s="297"/>
      <c r="U80" s="297"/>
      <c r="V80" s="297"/>
      <c r="W80" s="297"/>
      <c r="X80" s="297"/>
      <c r="Y80" s="297"/>
      <c r="Z80" s="297"/>
      <c r="AA80" s="297"/>
      <c r="AB80" s="297"/>
      <c r="AC80" s="297"/>
      <c r="AD80" s="297"/>
      <c r="AE80" s="297"/>
      <c r="AF80" s="297"/>
      <c r="AG80" s="297"/>
      <c r="AH80" s="297"/>
      <c r="AI80" s="297"/>
      <c r="AJ80" s="297"/>
      <c r="AK80" s="297"/>
      <c r="AL80" s="297"/>
    </row>
    <row r="81" spans="1:38" s="298" customFormat="1" ht="20.100000000000001" customHeight="1" x14ac:dyDescent="0.25">
      <c r="A81" s="379"/>
      <c r="B81" s="379"/>
      <c r="C81" s="379"/>
      <c r="D81" s="379"/>
      <c r="E81" s="264" t="s">
        <v>32</v>
      </c>
      <c r="F81" s="283" t="s">
        <v>19</v>
      </c>
      <c r="G81" s="283" t="s">
        <v>19</v>
      </c>
      <c r="H81" s="283" t="s">
        <v>39</v>
      </c>
      <c r="I81" s="283" t="s">
        <v>19</v>
      </c>
      <c r="J81" s="283" t="s">
        <v>19</v>
      </c>
      <c r="K81" s="283" t="s">
        <v>19</v>
      </c>
      <c r="L81" s="283" t="s">
        <v>19</v>
      </c>
      <c r="M81" s="283" t="s">
        <v>19</v>
      </c>
      <c r="N81" s="296"/>
      <c r="O81" s="297"/>
      <c r="P81" s="297"/>
      <c r="Q81" s="297"/>
      <c r="R81" s="297"/>
      <c r="S81" s="297"/>
      <c r="T81" s="297"/>
      <c r="U81" s="297"/>
      <c r="V81" s="297"/>
      <c r="W81" s="297"/>
      <c r="X81" s="297"/>
      <c r="Y81" s="297"/>
      <c r="Z81" s="297"/>
      <c r="AA81" s="297"/>
      <c r="AB81" s="297"/>
      <c r="AC81" s="297"/>
      <c r="AD81" s="297"/>
      <c r="AE81" s="297"/>
      <c r="AF81" s="297"/>
      <c r="AG81" s="297"/>
      <c r="AH81" s="297"/>
      <c r="AI81" s="297"/>
      <c r="AJ81" s="297"/>
      <c r="AK81" s="297"/>
      <c r="AL81" s="297"/>
    </row>
    <row r="82" spans="1:38" s="298" customFormat="1" ht="30" customHeight="1" x14ac:dyDescent="0.25">
      <c r="A82" s="369">
        <v>1</v>
      </c>
      <c r="B82" s="363" t="s">
        <v>21</v>
      </c>
      <c r="C82" s="363" t="s">
        <v>33</v>
      </c>
      <c r="D82" s="363" t="s">
        <v>36</v>
      </c>
      <c r="E82" s="390" t="s">
        <v>592</v>
      </c>
      <c r="F82" s="102" t="s">
        <v>24</v>
      </c>
      <c r="G82" s="102" t="s">
        <v>25</v>
      </c>
      <c r="H82" s="101">
        <v>0</v>
      </c>
      <c r="I82" s="101">
        <v>0</v>
      </c>
      <c r="J82" s="101">
        <v>0</v>
      </c>
      <c r="K82" s="383">
        <v>4059.2</v>
      </c>
      <c r="L82" s="383">
        <v>0</v>
      </c>
      <c r="M82" s="383">
        <v>0</v>
      </c>
      <c r="N82" s="296"/>
      <c r="O82" s="297"/>
      <c r="P82" s="297"/>
      <c r="Q82" s="297"/>
      <c r="R82" s="297"/>
      <c r="S82" s="297"/>
      <c r="T82" s="297"/>
      <c r="U82" s="297"/>
      <c r="V82" s="297"/>
      <c r="W82" s="297"/>
      <c r="X82" s="297"/>
      <c r="Y82" s="297"/>
      <c r="Z82" s="297"/>
      <c r="AA82" s="297"/>
      <c r="AB82" s="297"/>
      <c r="AC82" s="297"/>
      <c r="AD82" s="297"/>
      <c r="AE82" s="297"/>
      <c r="AF82" s="297"/>
      <c r="AG82" s="297"/>
      <c r="AH82" s="297"/>
      <c r="AI82" s="297"/>
      <c r="AJ82" s="297"/>
      <c r="AK82" s="297"/>
      <c r="AL82" s="297"/>
    </row>
    <row r="83" spans="1:38" s="298" customFormat="1" ht="30" customHeight="1" x14ac:dyDescent="0.25">
      <c r="A83" s="370"/>
      <c r="B83" s="364"/>
      <c r="C83" s="364"/>
      <c r="D83" s="364"/>
      <c r="E83" s="424"/>
      <c r="F83" s="102" t="s">
        <v>398</v>
      </c>
      <c r="G83" s="102" t="s">
        <v>25</v>
      </c>
      <c r="H83" s="193">
        <v>1</v>
      </c>
      <c r="I83" s="193">
        <v>0</v>
      </c>
      <c r="J83" s="193">
        <v>0</v>
      </c>
      <c r="K83" s="416"/>
      <c r="L83" s="416">
        <v>0</v>
      </c>
      <c r="M83" s="416">
        <v>0</v>
      </c>
      <c r="N83" s="296"/>
      <c r="O83" s="297"/>
      <c r="P83" s="297"/>
      <c r="Q83" s="297"/>
      <c r="R83" s="297"/>
      <c r="S83" s="297"/>
      <c r="T83" s="297"/>
      <c r="U83" s="297"/>
      <c r="V83" s="297"/>
      <c r="W83" s="297"/>
      <c r="X83" s="297"/>
      <c r="Y83" s="297"/>
      <c r="Z83" s="297"/>
      <c r="AA83" s="297"/>
      <c r="AB83" s="297"/>
      <c r="AC83" s="297"/>
      <c r="AD83" s="297"/>
      <c r="AE83" s="297"/>
      <c r="AF83" s="297"/>
      <c r="AG83" s="297"/>
      <c r="AH83" s="297"/>
      <c r="AI83" s="297"/>
      <c r="AJ83" s="297"/>
      <c r="AK83" s="297"/>
      <c r="AL83" s="297"/>
    </row>
    <row r="84" spans="1:38" s="298" customFormat="1" ht="20.100000000000001" customHeight="1" x14ac:dyDescent="0.25">
      <c r="A84" s="378"/>
      <c r="B84" s="378"/>
      <c r="C84" s="378"/>
      <c r="D84" s="378"/>
      <c r="E84" s="293" t="s">
        <v>367</v>
      </c>
      <c r="F84" s="283" t="s">
        <v>19</v>
      </c>
      <c r="G84" s="283" t="s">
        <v>19</v>
      </c>
      <c r="H84" s="283" t="s">
        <v>39</v>
      </c>
      <c r="I84" s="283" t="s">
        <v>19</v>
      </c>
      <c r="J84" s="283" t="s">
        <v>19</v>
      </c>
      <c r="K84" s="283" t="s">
        <v>19</v>
      </c>
      <c r="L84" s="283" t="s">
        <v>19</v>
      </c>
      <c r="M84" s="283" t="s">
        <v>19</v>
      </c>
      <c r="N84" s="296"/>
      <c r="O84" s="297"/>
      <c r="P84" s="297"/>
      <c r="Q84" s="297"/>
      <c r="R84" s="297"/>
      <c r="S84" s="297"/>
      <c r="T84" s="297"/>
      <c r="U84" s="297"/>
      <c r="V84" s="297"/>
      <c r="W84" s="297"/>
      <c r="X84" s="297"/>
      <c r="Y84" s="297"/>
      <c r="Z84" s="297"/>
      <c r="AA84" s="297"/>
      <c r="AB84" s="297"/>
      <c r="AC84" s="297"/>
      <c r="AD84" s="297"/>
      <c r="AE84" s="297"/>
      <c r="AF84" s="297"/>
      <c r="AG84" s="297"/>
      <c r="AH84" s="297"/>
      <c r="AI84" s="297"/>
      <c r="AJ84" s="297"/>
      <c r="AK84" s="297"/>
      <c r="AL84" s="297"/>
    </row>
    <row r="85" spans="1:38" s="298" customFormat="1" ht="20.100000000000001" customHeight="1" x14ac:dyDescent="0.25">
      <c r="A85" s="379"/>
      <c r="B85" s="379"/>
      <c r="C85" s="379"/>
      <c r="D85" s="379"/>
      <c r="E85" s="264" t="s">
        <v>582</v>
      </c>
      <c r="F85" s="283" t="s">
        <v>19</v>
      </c>
      <c r="G85" s="283" t="s">
        <v>19</v>
      </c>
      <c r="H85" s="283" t="s">
        <v>39</v>
      </c>
      <c r="I85" s="283" t="s">
        <v>19</v>
      </c>
      <c r="J85" s="283" t="s">
        <v>19</v>
      </c>
      <c r="K85" s="283" t="s">
        <v>19</v>
      </c>
      <c r="L85" s="283" t="s">
        <v>19</v>
      </c>
      <c r="M85" s="283" t="s">
        <v>19</v>
      </c>
      <c r="N85" s="296"/>
      <c r="O85" s="297"/>
      <c r="P85" s="297"/>
      <c r="Q85" s="297"/>
      <c r="R85" s="297"/>
      <c r="S85" s="297"/>
      <c r="T85" s="297"/>
      <c r="U85" s="297"/>
      <c r="V85" s="297"/>
      <c r="W85" s="297"/>
      <c r="X85" s="297"/>
      <c r="Y85" s="297"/>
      <c r="Z85" s="297"/>
      <c r="AA85" s="297"/>
      <c r="AB85" s="297"/>
      <c r="AC85" s="297"/>
      <c r="AD85" s="297"/>
      <c r="AE85" s="297"/>
      <c r="AF85" s="297"/>
      <c r="AG85" s="297"/>
      <c r="AH85" s="297"/>
      <c r="AI85" s="297"/>
      <c r="AJ85" s="297"/>
      <c r="AK85" s="297"/>
      <c r="AL85" s="297"/>
    </row>
    <row r="86" spans="1:38" s="298" customFormat="1" ht="30" customHeight="1" x14ac:dyDescent="0.25">
      <c r="A86" s="369">
        <v>1</v>
      </c>
      <c r="B86" s="363" t="s">
        <v>21</v>
      </c>
      <c r="C86" s="363" t="s">
        <v>33</v>
      </c>
      <c r="D86" s="363" t="s">
        <v>36</v>
      </c>
      <c r="E86" s="390" t="s">
        <v>593</v>
      </c>
      <c r="F86" s="102" t="s">
        <v>24</v>
      </c>
      <c r="G86" s="102" t="s">
        <v>25</v>
      </c>
      <c r="H86" s="101">
        <v>0</v>
      </c>
      <c r="I86" s="101">
        <v>0</v>
      </c>
      <c r="J86" s="101">
        <v>0</v>
      </c>
      <c r="K86" s="383">
        <v>7116.67</v>
      </c>
      <c r="L86" s="383">
        <v>0</v>
      </c>
      <c r="M86" s="383">
        <v>0</v>
      </c>
      <c r="N86" s="296"/>
      <c r="O86" s="297"/>
      <c r="P86" s="297"/>
      <c r="Q86" s="297"/>
      <c r="R86" s="297"/>
      <c r="S86" s="297"/>
      <c r="T86" s="297"/>
      <c r="U86" s="297"/>
      <c r="V86" s="297"/>
      <c r="W86" s="297"/>
      <c r="X86" s="297"/>
      <c r="Y86" s="297"/>
      <c r="Z86" s="297"/>
      <c r="AA86" s="297"/>
      <c r="AB86" s="297"/>
      <c r="AC86" s="297"/>
      <c r="AD86" s="297"/>
      <c r="AE86" s="297"/>
      <c r="AF86" s="297"/>
      <c r="AG86" s="297"/>
      <c r="AH86" s="297"/>
      <c r="AI86" s="297"/>
      <c r="AJ86" s="297"/>
      <c r="AK86" s="297"/>
      <c r="AL86" s="297"/>
    </row>
    <row r="87" spans="1:38" s="298" customFormat="1" ht="30" customHeight="1" x14ac:dyDescent="0.25">
      <c r="A87" s="370"/>
      <c r="B87" s="364"/>
      <c r="C87" s="364"/>
      <c r="D87" s="364"/>
      <c r="E87" s="424"/>
      <c r="F87" s="102" t="s">
        <v>398</v>
      </c>
      <c r="G87" s="102" t="s">
        <v>25</v>
      </c>
      <c r="H87" s="193">
        <v>1</v>
      </c>
      <c r="I87" s="193">
        <v>0</v>
      </c>
      <c r="J87" s="193">
        <v>0</v>
      </c>
      <c r="K87" s="416"/>
      <c r="L87" s="416">
        <v>0</v>
      </c>
      <c r="M87" s="416">
        <v>0</v>
      </c>
      <c r="N87" s="296"/>
      <c r="O87" s="297"/>
      <c r="P87" s="297"/>
      <c r="Q87" s="297"/>
      <c r="R87" s="297"/>
      <c r="S87" s="297"/>
      <c r="T87" s="297"/>
      <c r="U87" s="297"/>
      <c r="V87" s="297"/>
      <c r="W87" s="297"/>
      <c r="X87" s="297"/>
      <c r="Y87" s="297"/>
      <c r="Z87" s="297"/>
      <c r="AA87" s="297"/>
      <c r="AB87" s="297"/>
      <c r="AC87" s="297"/>
      <c r="AD87" s="297"/>
      <c r="AE87" s="297"/>
      <c r="AF87" s="297"/>
      <c r="AG87" s="297"/>
      <c r="AH87" s="297"/>
      <c r="AI87" s="297"/>
      <c r="AJ87" s="297"/>
      <c r="AK87" s="297"/>
      <c r="AL87" s="297"/>
    </row>
    <row r="88" spans="1:38" s="298" customFormat="1" ht="20.100000000000001" customHeight="1" x14ac:dyDescent="0.25">
      <c r="A88" s="378"/>
      <c r="B88" s="378"/>
      <c r="C88" s="378"/>
      <c r="D88" s="378"/>
      <c r="E88" s="293" t="s">
        <v>367</v>
      </c>
      <c r="F88" s="283" t="s">
        <v>19</v>
      </c>
      <c r="G88" s="283" t="s">
        <v>19</v>
      </c>
      <c r="H88" s="283" t="s">
        <v>39</v>
      </c>
      <c r="I88" s="283" t="s">
        <v>19</v>
      </c>
      <c r="J88" s="283" t="s">
        <v>19</v>
      </c>
      <c r="K88" s="283" t="s">
        <v>19</v>
      </c>
      <c r="L88" s="283" t="s">
        <v>19</v>
      </c>
      <c r="M88" s="283" t="s">
        <v>19</v>
      </c>
      <c r="N88" s="296"/>
      <c r="O88" s="297"/>
      <c r="P88" s="297"/>
      <c r="Q88" s="297"/>
      <c r="R88" s="297"/>
      <c r="S88" s="297"/>
      <c r="T88" s="297"/>
      <c r="U88" s="297"/>
      <c r="V88" s="297"/>
      <c r="W88" s="297"/>
      <c r="X88" s="297"/>
      <c r="Y88" s="297"/>
      <c r="Z88" s="297"/>
      <c r="AA88" s="297"/>
      <c r="AB88" s="297"/>
      <c r="AC88" s="297"/>
      <c r="AD88" s="297"/>
      <c r="AE88" s="297"/>
      <c r="AF88" s="297"/>
      <c r="AG88" s="297"/>
      <c r="AH88" s="297"/>
      <c r="AI88" s="297"/>
      <c r="AJ88" s="297"/>
      <c r="AK88" s="297"/>
      <c r="AL88" s="297"/>
    </row>
    <row r="89" spans="1:38" s="298" customFormat="1" ht="20.100000000000001" customHeight="1" x14ac:dyDescent="0.25">
      <c r="A89" s="379"/>
      <c r="B89" s="379"/>
      <c r="C89" s="379"/>
      <c r="D89" s="379"/>
      <c r="E89" s="293" t="s">
        <v>582</v>
      </c>
      <c r="F89" s="283" t="s">
        <v>19</v>
      </c>
      <c r="G89" s="283" t="s">
        <v>19</v>
      </c>
      <c r="H89" s="283" t="s">
        <v>39</v>
      </c>
      <c r="I89" s="283" t="s">
        <v>19</v>
      </c>
      <c r="J89" s="283" t="s">
        <v>19</v>
      </c>
      <c r="K89" s="283" t="s">
        <v>19</v>
      </c>
      <c r="L89" s="283" t="s">
        <v>19</v>
      </c>
      <c r="M89" s="283" t="s">
        <v>19</v>
      </c>
      <c r="N89" s="296"/>
      <c r="O89" s="297"/>
      <c r="P89" s="297"/>
      <c r="Q89" s="297"/>
      <c r="R89" s="297"/>
      <c r="S89" s="297"/>
      <c r="T89" s="297"/>
      <c r="U89" s="297"/>
      <c r="V89" s="297"/>
      <c r="W89" s="297"/>
      <c r="X89" s="297"/>
      <c r="Y89" s="297"/>
      <c r="Z89" s="297"/>
      <c r="AA89" s="297"/>
      <c r="AB89" s="297"/>
      <c r="AC89" s="297"/>
      <c r="AD89" s="297"/>
      <c r="AE89" s="297"/>
      <c r="AF89" s="297"/>
      <c r="AG89" s="297"/>
      <c r="AH89" s="297"/>
      <c r="AI89" s="297"/>
      <c r="AJ89" s="297"/>
      <c r="AK89" s="297"/>
      <c r="AL89" s="297"/>
    </row>
    <row r="90" spans="1:38" s="298" customFormat="1" ht="39.950000000000003" customHeight="1" x14ac:dyDescent="0.25">
      <c r="A90" s="369">
        <v>1</v>
      </c>
      <c r="B90" s="363" t="s">
        <v>21</v>
      </c>
      <c r="C90" s="363" t="s">
        <v>33</v>
      </c>
      <c r="D90" s="363" t="s">
        <v>36</v>
      </c>
      <c r="E90" s="271" t="s">
        <v>425</v>
      </c>
      <c r="F90" s="102" t="s">
        <v>24</v>
      </c>
      <c r="G90" s="102" t="s">
        <v>25</v>
      </c>
      <c r="H90" s="193">
        <v>1</v>
      </c>
      <c r="I90" s="193">
        <v>0</v>
      </c>
      <c r="J90" s="193">
        <v>0</v>
      </c>
      <c r="K90" s="285">
        <v>25000</v>
      </c>
      <c r="L90" s="285">
        <v>0</v>
      </c>
      <c r="M90" s="285">
        <v>0</v>
      </c>
      <c r="N90" s="296"/>
      <c r="O90" s="297"/>
      <c r="P90" s="297"/>
      <c r="Q90" s="297"/>
      <c r="R90" s="297"/>
      <c r="S90" s="297"/>
      <c r="T90" s="297"/>
      <c r="U90" s="297"/>
      <c r="V90" s="297"/>
      <c r="W90" s="297"/>
      <c r="X90" s="297"/>
      <c r="Y90" s="297"/>
      <c r="Z90" s="297"/>
      <c r="AA90" s="297"/>
      <c r="AB90" s="297"/>
      <c r="AC90" s="297"/>
      <c r="AD90" s="297"/>
      <c r="AE90" s="297"/>
      <c r="AF90" s="297"/>
      <c r="AG90" s="297"/>
      <c r="AH90" s="297"/>
      <c r="AI90" s="297"/>
      <c r="AJ90" s="297"/>
      <c r="AK90" s="297"/>
      <c r="AL90" s="297"/>
    </row>
    <row r="91" spans="1:38" s="298" customFormat="1" ht="20.100000000000001" customHeight="1" x14ac:dyDescent="0.25">
      <c r="A91" s="378"/>
      <c r="B91" s="378"/>
      <c r="C91" s="378"/>
      <c r="D91" s="378"/>
      <c r="E91" s="264" t="s">
        <v>251</v>
      </c>
      <c r="F91" s="283" t="s">
        <v>19</v>
      </c>
      <c r="G91" s="283" t="s">
        <v>19</v>
      </c>
      <c r="H91" s="283" t="s">
        <v>59</v>
      </c>
      <c r="I91" s="283" t="s">
        <v>19</v>
      </c>
      <c r="J91" s="283" t="s">
        <v>19</v>
      </c>
      <c r="K91" s="283" t="s">
        <v>19</v>
      </c>
      <c r="L91" s="283" t="s">
        <v>19</v>
      </c>
      <c r="M91" s="283" t="s">
        <v>19</v>
      </c>
      <c r="N91" s="296"/>
      <c r="O91" s="297"/>
      <c r="P91" s="297"/>
      <c r="Q91" s="297"/>
      <c r="R91" s="297"/>
      <c r="S91" s="297"/>
      <c r="T91" s="297"/>
      <c r="U91" s="297"/>
      <c r="V91" s="297"/>
      <c r="W91" s="297"/>
      <c r="X91" s="297"/>
      <c r="Y91" s="297"/>
      <c r="Z91" s="297"/>
      <c r="AA91" s="297"/>
      <c r="AB91" s="297"/>
      <c r="AC91" s="297"/>
      <c r="AD91" s="297"/>
      <c r="AE91" s="297"/>
      <c r="AF91" s="297"/>
      <c r="AG91" s="297"/>
      <c r="AH91" s="297"/>
      <c r="AI91" s="297"/>
      <c r="AJ91" s="297"/>
      <c r="AK91" s="297"/>
      <c r="AL91" s="297"/>
    </row>
    <row r="92" spans="1:38" s="298" customFormat="1" ht="20.100000000000001" customHeight="1" x14ac:dyDescent="0.25">
      <c r="A92" s="378"/>
      <c r="B92" s="378"/>
      <c r="C92" s="378"/>
      <c r="D92" s="378"/>
      <c r="E92" s="264" t="s">
        <v>345</v>
      </c>
      <c r="F92" s="283" t="s">
        <v>19</v>
      </c>
      <c r="G92" s="283" t="s">
        <v>19</v>
      </c>
      <c r="H92" s="283" t="s">
        <v>39</v>
      </c>
      <c r="I92" s="283" t="s">
        <v>19</v>
      </c>
      <c r="J92" s="283" t="s">
        <v>19</v>
      </c>
      <c r="K92" s="283" t="s">
        <v>19</v>
      </c>
      <c r="L92" s="283" t="s">
        <v>19</v>
      </c>
      <c r="M92" s="283" t="s">
        <v>19</v>
      </c>
      <c r="N92" s="296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297"/>
      <c r="AH92" s="297"/>
      <c r="AI92" s="297"/>
      <c r="AJ92" s="297"/>
      <c r="AK92" s="297"/>
      <c r="AL92" s="297"/>
    </row>
    <row r="93" spans="1:38" s="298" customFormat="1" ht="20.100000000000001" customHeight="1" x14ac:dyDescent="0.25">
      <c r="A93" s="379"/>
      <c r="B93" s="379"/>
      <c r="C93" s="379"/>
      <c r="D93" s="379"/>
      <c r="E93" s="264" t="s">
        <v>32</v>
      </c>
      <c r="F93" s="283" t="s">
        <v>19</v>
      </c>
      <c r="G93" s="283" t="s">
        <v>19</v>
      </c>
      <c r="H93" s="283" t="s">
        <v>39</v>
      </c>
      <c r="I93" s="283" t="s">
        <v>19</v>
      </c>
      <c r="J93" s="283" t="s">
        <v>19</v>
      </c>
      <c r="K93" s="283" t="s">
        <v>19</v>
      </c>
      <c r="L93" s="283" t="s">
        <v>19</v>
      </c>
      <c r="M93" s="283" t="s">
        <v>19</v>
      </c>
      <c r="N93" s="296"/>
      <c r="O93" s="297"/>
      <c r="P93" s="297"/>
      <c r="Q93" s="297"/>
      <c r="R93" s="297"/>
      <c r="S93" s="297"/>
      <c r="T93" s="297"/>
      <c r="U93" s="297"/>
      <c r="V93" s="297"/>
      <c r="W93" s="297"/>
      <c r="X93" s="297"/>
      <c r="Y93" s="297"/>
      <c r="Z93" s="297"/>
      <c r="AA93" s="297"/>
      <c r="AB93" s="297"/>
      <c r="AC93" s="297"/>
      <c r="AD93" s="297"/>
      <c r="AE93" s="297"/>
      <c r="AF93" s="297"/>
      <c r="AG93" s="297"/>
      <c r="AH93" s="297"/>
      <c r="AI93" s="297"/>
      <c r="AJ93" s="297"/>
      <c r="AK93" s="297"/>
      <c r="AL93" s="297"/>
    </row>
    <row r="94" spans="1:38" s="298" customFormat="1" ht="30" customHeight="1" x14ac:dyDescent="0.25">
      <c r="A94" s="369">
        <v>1</v>
      </c>
      <c r="B94" s="363" t="s">
        <v>21</v>
      </c>
      <c r="C94" s="363" t="s">
        <v>33</v>
      </c>
      <c r="D94" s="363" t="s">
        <v>36</v>
      </c>
      <c r="E94" s="390" t="s">
        <v>594</v>
      </c>
      <c r="F94" s="102" t="s">
        <v>24</v>
      </c>
      <c r="G94" s="102" t="s">
        <v>25</v>
      </c>
      <c r="H94" s="101">
        <v>0</v>
      </c>
      <c r="I94" s="101">
        <v>0</v>
      </c>
      <c r="J94" s="101">
        <v>0</v>
      </c>
      <c r="K94" s="426">
        <v>460</v>
      </c>
      <c r="L94" s="426">
        <v>0</v>
      </c>
      <c r="M94" s="428">
        <v>0</v>
      </c>
      <c r="N94" s="296"/>
      <c r="O94" s="297"/>
      <c r="P94" s="297"/>
      <c r="Q94" s="297"/>
      <c r="R94" s="297"/>
      <c r="S94" s="297"/>
      <c r="T94" s="297"/>
      <c r="U94" s="297"/>
      <c r="V94" s="297"/>
      <c r="W94" s="297"/>
      <c r="X94" s="297"/>
      <c r="Y94" s="297"/>
      <c r="Z94" s="297"/>
      <c r="AA94" s="297"/>
      <c r="AB94" s="297"/>
      <c r="AC94" s="297"/>
      <c r="AD94" s="297"/>
      <c r="AE94" s="297"/>
      <c r="AF94" s="297"/>
      <c r="AG94" s="297"/>
      <c r="AH94" s="297"/>
      <c r="AI94" s="297"/>
      <c r="AJ94" s="297"/>
      <c r="AK94" s="297"/>
      <c r="AL94" s="297"/>
    </row>
    <row r="95" spans="1:38" s="298" customFormat="1" ht="30" customHeight="1" x14ac:dyDescent="0.25">
      <c r="A95" s="370"/>
      <c r="B95" s="364"/>
      <c r="C95" s="364"/>
      <c r="D95" s="364"/>
      <c r="E95" s="424"/>
      <c r="F95" s="102" t="s">
        <v>398</v>
      </c>
      <c r="G95" s="102" t="s">
        <v>25</v>
      </c>
      <c r="H95" s="193">
        <v>1</v>
      </c>
      <c r="I95" s="193">
        <v>0</v>
      </c>
      <c r="J95" s="193">
        <v>0</v>
      </c>
      <c r="K95" s="427"/>
      <c r="L95" s="427"/>
      <c r="M95" s="428"/>
      <c r="N95" s="296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97"/>
      <c r="AH95" s="297"/>
      <c r="AI95" s="297"/>
      <c r="AJ95" s="297"/>
      <c r="AK95" s="297"/>
      <c r="AL95" s="297"/>
    </row>
    <row r="96" spans="1:38" s="298" customFormat="1" ht="20.100000000000001" customHeight="1" x14ac:dyDescent="0.25">
      <c r="A96" s="378"/>
      <c r="B96" s="378"/>
      <c r="C96" s="378"/>
      <c r="D96" s="378"/>
      <c r="E96" s="264" t="s">
        <v>366</v>
      </c>
      <c r="F96" s="283" t="s">
        <v>19</v>
      </c>
      <c r="G96" s="283" t="s">
        <v>19</v>
      </c>
      <c r="H96" s="283" t="s">
        <v>58</v>
      </c>
      <c r="I96" s="283" t="s">
        <v>19</v>
      </c>
      <c r="J96" s="283" t="s">
        <v>19</v>
      </c>
      <c r="K96" s="283" t="s">
        <v>19</v>
      </c>
      <c r="L96" s="283" t="s">
        <v>19</v>
      </c>
      <c r="M96" s="283" t="s">
        <v>19</v>
      </c>
      <c r="N96" s="296"/>
      <c r="O96" s="297"/>
      <c r="P96" s="297"/>
      <c r="Q96" s="297"/>
      <c r="R96" s="297"/>
      <c r="S96" s="297"/>
      <c r="T96" s="297"/>
      <c r="U96" s="297"/>
      <c r="V96" s="297"/>
      <c r="W96" s="297"/>
      <c r="X96" s="297"/>
      <c r="Y96" s="297"/>
      <c r="Z96" s="297"/>
      <c r="AA96" s="297"/>
      <c r="AB96" s="297"/>
      <c r="AC96" s="297"/>
      <c r="AD96" s="297"/>
      <c r="AE96" s="297"/>
      <c r="AF96" s="297"/>
      <c r="AG96" s="297"/>
      <c r="AH96" s="297"/>
      <c r="AI96" s="297"/>
      <c r="AJ96" s="297"/>
      <c r="AK96" s="297"/>
      <c r="AL96" s="297"/>
    </row>
    <row r="97" spans="1:38" s="298" customFormat="1" ht="20.100000000000001" customHeight="1" x14ac:dyDescent="0.25">
      <c r="A97" s="378"/>
      <c r="B97" s="378"/>
      <c r="C97" s="378"/>
      <c r="D97" s="378"/>
      <c r="E97" s="264" t="s">
        <v>367</v>
      </c>
      <c r="F97" s="283" t="s">
        <v>19</v>
      </c>
      <c r="G97" s="283" t="s">
        <v>19</v>
      </c>
      <c r="H97" s="283" t="s">
        <v>73</v>
      </c>
      <c r="I97" s="283" t="s">
        <v>19</v>
      </c>
      <c r="J97" s="283" t="s">
        <v>19</v>
      </c>
      <c r="K97" s="283" t="s">
        <v>19</v>
      </c>
      <c r="L97" s="283" t="s">
        <v>19</v>
      </c>
      <c r="M97" s="283" t="s">
        <v>19</v>
      </c>
      <c r="N97" s="296"/>
      <c r="O97" s="297"/>
      <c r="P97" s="297"/>
      <c r="Q97" s="297"/>
      <c r="R97" s="297"/>
      <c r="S97" s="297"/>
      <c r="T97" s="297"/>
      <c r="U97" s="297"/>
      <c r="V97" s="297"/>
      <c r="W97" s="297"/>
      <c r="X97" s="297"/>
      <c r="Y97" s="297"/>
      <c r="Z97" s="297"/>
      <c r="AA97" s="297"/>
      <c r="AB97" s="297"/>
      <c r="AC97" s="297"/>
      <c r="AD97" s="297"/>
      <c r="AE97" s="297"/>
      <c r="AF97" s="297"/>
      <c r="AG97" s="297"/>
      <c r="AH97" s="297"/>
      <c r="AI97" s="297"/>
      <c r="AJ97" s="297"/>
      <c r="AK97" s="297"/>
      <c r="AL97" s="297"/>
    </row>
    <row r="98" spans="1:38" s="298" customFormat="1" ht="20.100000000000001" customHeight="1" x14ac:dyDescent="0.25">
      <c r="A98" s="379"/>
      <c r="B98" s="379"/>
      <c r="C98" s="379"/>
      <c r="D98" s="379"/>
      <c r="E98" s="264" t="s">
        <v>32</v>
      </c>
      <c r="F98" s="283" t="s">
        <v>19</v>
      </c>
      <c r="G98" s="283" t="s">
        <v>19</v>
      </c>
      <c r="H98" s="283" t="s">
        <v>73</v>
      </c>
      <c r="I98" s="283" t="s">
        <v>19</v>
      </c>
      <c r="J98" s="283" t="s">
        <v>19</v>
      </c>
      <c r="K98" s="283" t="s">
        <v>19</v>
      </c>
      <c r="L98" s="283" t="s">
        <v>19</v>
      </c>
      <c r="M98" s="283" t="s">
        <v>19</v>
      </c>
      <c r="N98" s="296"/>
      <c r="O98" s="297"/>
      <c r="P98" s="297"/>
      <c r="Q98" s="297"/>
      <c r="R98" s="297"/>
      <c r="S98" s="297"/>
      <c r="T98" s="297"/>
      <c r="U98" s="297"/>
      <c r="V98" s="297"/>
      <c r="W98" s="297"/>
      <c r="X98" s="297"/>
      <c r="Y98" s="297"/>
      <c r="Z98" s="297"/>
      <c r="AA98" s="297"/>
      <c r="AB98" s="297"/>
      <c r="AC98" s="297"/>
      <c r="AD98" s="297"/>
      <c r="AE98" s="297"/>
      <c r="AF98" s="297"/>
      <c r="AG98" s="297"/>
      <c r="AH98" s="297"/>
      <c r="AI98" s="297"/>
      <c r="AJ98" s="297"/>
      <c r="AK98" s="297"/>
      <c r="AL98" s="297"/>
    </row>
    <row r="99" spans="1:38" s="298" customFormat="1" ht="39.950000000000003" customHeight="1" x14ac:dyDescent="0.25">
      <c r="A99" s="369">
        <v>1</v>
      </c>
      <c r="B99" s="363" t="s">
        <v>21</v>
      </c>
      <c r="C99" s="363" t="s">
        <v>33</v>
      </c>
      <c r="D99" s="363" t="s">
        <v>36</v>
      </c>
      <c r="E99" s="271" t="s">
        <v>611</v>
      </c>
      <c r="F99" s="102" t="s">
        <v>24</v>
      </c>
      <c r="G99" s="102" t="s">
        <v>25</v>
      </c>
      <c r="H99" s="193">
        <v>0</v>
      </c>
      <c r="I99" s="193">
        <v>0</v>
      </c>
      <c r="J99" s="193">
        <v>0</v>
      </c>
      <c r="K99" s="285">
        <v>5900</v>
      </c>
      <c r="L99" s="285">
        <v>0</v>
      </c>
      <c r="M99" s="285">
        <v>0</v>
      </c>
      <c r="N99" s="296"/>
      <c r="O99" s="297"/>
      <c r="P99" s="297"/>
      <c r="Q99" s="297"/>
      <c r="R99" s="297"/>
      <c r="S99" s="297"/>
      <c r="T99" s="297"/>
      <c r="U99" s="297"/>
      <c r="V99" s="297"/>
      <c r="W99" s="297"/>
      <c r="X99" s="297"/>
      <c r="Y99" s="297"/>
      <c r="Z99" s="297"/>
      <c r="AA99" s="297"/>
      <c r="AB99" s="297"/>
      <c r="AC99" s="297"/>
      <c r="AD99" s="297"/>
      <c r="AE99" s="297"/>
      <c r="AF99" s="297"/>
      <c r="AG99" s="297"/>
      <c r="AH99" s="297"/>
      <c r="AI99" s="297"/>
      <c r="AJ99" s="297"/>
      <c r="AK99" s="297"/>
      <c r="AL99" s="297"/>
    </row>
    <row r="100" spans="1:38" s="298" customFormat="1" ht="20.100000000000001" customHeight="1" x14ac:dyDescent="0.25">
      <c r="A100" s="378"/>
      <c r="B100" s="378"/>
      <c r="C100" s="378"/>
      <c r="D100" s="378"/>
      <c r="E100" s="264" t="s">
        <v>345</v>
      </c>
      <c r="F100" s="283" t="s">
        <v>19</v>
      </c>
      <c r="G100" s="283" t="s">
        <v>19</v>
      </c>
      <c r="H100" s="295" t="s">
        <v>39</v>
      </c>
      <c r="I100" s="283" t="s">
        <v>19</v>
      </c>
      <c r="J100" s="283" t="s">
        <v>19</v>
      </c>
      <c r="K100" s="283" t="s">
        <v>19</v>
      </c>
      <c r="L100" s="283" t="s">
        <v>19</v>
      </c>
      <c r="M100" s="283" t="s">
        <v>19</v>
      </c>
      <c r="N100" s="296"/>
      <c r="O100" s="297"/>
      <c r="P100" s="297"/>
      <c r="Q100" s="297"/>
      <c r="R100" s="297"/>
      <c r="S100" s="297"/>
      <c r="T100" s="297"/>
      <c r="U100" s="297"/>
      <c r="V100" s="297"/>
      <c r="W100" s="297"/>
      <c r="X100" s="297"/>
      <c r="Y100" s="297"/>
      <c r="Z100" s="297"/>
      <c r="AA100" s="297"/>
      <c r="AB100" s="297"/>
      <c r="AC100" s="297"/>
      <c r="AD100" s="297"/>
      <c r="AE100" s="297"/>
      <c r="AF100" s="297"/>
      <c r="AG100" s="297"/>
      <c r="AH100" s="297"/>
      <c r="AI100" s="297"/>
      <c r="AJ100" s="297"/>
      <c r="AK100" s="297"/>
      <c r="AL100" s="297"/>
    </row>
    <row r="101" spans="1:38" s="298" customFormat="1" ht="20.100000000000001" customHeight="1" x14ac:dyDescent="0.25">
      <c r="A101" s="379"/>
      <c r="B101" s="379"/>
      <c r="C101" s="379"/>
      <c r="D101" s="379"/>
      <c r="E101" s="264" t="s">
        <v>32</v>
      </c>
      <c r="F101" s="283" t="s">
        <v>19</v>
      </c>
      <c r="G101" s="283" t="s">
        <v>19</v>
      </c>
      <c r="H101" s="295" t="s">
        <v>39</v>
      </c>
      <c r="I101" s="283" t="s">
        <v>19</v>
      </c>
      <c r="J101" s="283" t="s">
        <v>19</v>
      </c>
      <c r="K101" s="283" t="s">
        <v>19</v>
      </c>
      <c r="L101" s="283" t="s">
        <v>19</v>
      </c>
      <c r="M101" s="283" t="s">
        <v>19</v>
      </c>
      <c r="N101" s="296"/>
      <c r="O101" s="297"/>
      <c r="P101" s="297"/>
      <c r="Q101" s="297"/>
      <c r="R101" s="297"/>
      <c r="S101" s="297"/>
      <c r="T101" s="297"/>
      <c r="U101" s="297"/>
      <c r="V101" s="297"/>
      <c r="W101" s="297"/>
      <c r="X101" s="297"/>
      <c r="Y101" s="297"/>
      <c r="Z101" s="297"/>
      <c r="AA101" s="297"/>
      <c r="AB101" s="297"/>
      <c r="AC101" s="297"/>
      <c r="AD101" s="297"/>
      <c r="AE101" s="297"/>
      <c r="AF101" s="297"/>
      <c r="AG101" s="297"/>
      <c r="AH101" s="297"/>
      <c r="AI101" s="297"/>
      <c r="AJ101" s="297"/>
      <c r="AK101" s="297"/>
      <c r="AL101" s="297"/>
    </row>
    <row r="102" spans="1:38" s="298" customFormat="1" ht="39.950000000000003" customHeight="1" x14ac:dyDescent="0.25">
      <c r="A102" s="369">
        <v>1</v>
      </c>
      <c r="B102" s="363" t="s">
        <v>21</v>
      </c>
      <c r="C102" s="363" t="s">
        <v>33</v>
      </c>
      <c r="D102" s="363" t="s">
        <v>36</v>
      </c>
      <c r="E102" s="271" t="s">
        <v>424</v>
      </c>
      <c r="F102" s="102" t="s">
        <v>24</v>
      </c>
      <c r="G102" s="102" t="s">
        <v>25</v>
      </c>
      <c r="H102" s="193">
        <v>0</v>
      </c>
      <c r="I102" s="193">
        <v>0</v>
      </c>
      <c r="J102" s="193">
        <v>0</v>
      </c>
      <c r="K102" s="285">
        <v>799</v>
      </c>
      <c r="L102" s="285">
        <v>0</v>
      </c>
      <c r="M102" s="285">
        <v>0</v>
      </c>
      <c r="N102" s="296"/>
      <c r="O102" s="297"/>
      <c r="P102" s="297"/>
      <c r="Q102" s="297"/>
      <c r="R102" s="297"/>
      <c r="S102" s="297"/>
      <c r="T102" s="297"/>
      <c r="U102" s="297"/>
      <c r="V102" s="297"/>
      <c r="W102" s="297"/>
      <c r="X102" s="297"/>
      <c r="Y102" s="297"/>
      <c r="Z102" s="297"/>
      <c r="AA102" s="297"/>
      <c r="AB102" s="297"/>
      <c r="AC102" s="297"/>
      <c r="AD102" s="297"/>
      <c r="AE102" s="297"/>
      <c r="AF102" s="297"/>
      <c r="AG102" s="297"/>
      <c r="AH102" s="297"/>
      <c r="AI102" s="297"/>
      <c r="AJ102" s="297"/>
      <c r="AK102" s="297"/>
      <c r="AL102" s="297"/>
    </row>
    <row r="103" spans="1:38" s="298" customFormat="1" ht="20.100000000000001" customHeight="1" x14ac:dyDescent="0.25">
      <c r="A103" s="378"/>
      <c r="B103" s="378"/>
      <c r="C103" s="378"/>
      <c r="D103" s="378"/>
      <c r="E103" s="264" t="s">
        <v>345</v>
      </c>
      <c r="F103" s="283" t="s">
        <v>19</v>
      </c>
      <c r="G103" s="283" t="s">
        <v>19</v>
      </c>
      <c r="H103" s="283" t="s">
        <v>37</v>
      </c>
      <c r="I103" s="283" t="s">
        <v>19</v>
      </c>
      <c r="J103" s="283" t="s">
        <v>19</v>
      </c>
      <c r="K103" s="283" t="s">
        <v>19</v>
      </c>
      <c r="L103" s="283" t="s">
        <v>19</v>
      </c>
      <c r="M103" s="283" t="s">
        <v>19</v>
      </c>
      <c r="N103" s="296"/>
      <c r="O103" s="297"/>
      <c r="P103" s="297"/>
      <c r="Q103" s="297"/>
      <c r="R103" s="297"/>
      <c r="S103" s="297"/>
      <c r="T103" s="297"/>
      <c r="U103" s="297"/>
      <c r="V103" s="297"/>
      <c r="W103" s="297"/>
      <c r="X103" s="297"/>
      <c r="Y103" s="297"/>
      <c r="Z103" s="297"/>
      <c r="AA103" s="297"/>
      <c r="AB103" s="297"/>
      <c r="AC103" s="297"/>
      <c r="AD103" s="297"/>
      <c r="AE103" s="297"/>
      <c r="AF103" s="297"/>
      <c r="AG103" s="297"/>
      <c r="AH103" s="297"/>
      <c r="AI103" s="297"/>
      <c r="AJ103" s="297"/>
      <c r="AK103" s="297"/>
      <c r="AL103" s="297"/>
    </row>
    <row r="104" spans="1:38" s="298" customFormat="1" ht="20.100000000000001" customHeight="1" x14ac:dyDescent="0.25">
      <c r="A104" s="379"/>
      <c r="B104" s="379"/>
      <c r="C104" s="379"/>
      <c r="D104" s="379"/>
      <c r="E104" s="264" t="s">
        <v>32</v>
      </c>
      <c r="F104" s="283" t="s">
        <v>19</v>
      </c>
      <c r="G104" s="283" t="s">
        <v>19</v>
      </c>
      <c r="H104" s="283" t="s">
        <v>37</v>
      </c>
      <c r="I104" s="283" t="s">
        <v>19</v>
      </c>
      <c r="J104" s="283" t="s">
        <v>19</v>
      </c>
      <c r="K104" s="283" t="s">
        <v>19</v>
      </c>
      <c r="L104" s="283" t="s">
        <v>19</v>
      </c>
      <c r="M104" s="283" t="s">
        <v>19</v>
      </c>
      <c r="N104" s="296"/>
      <c r="O104" s="297"/>
      <c r="P104" s="297"/>
      <c r="Q104" s="297"/>
      <c r="R104" s="297"/>
      <c r="S104" s="297"/>
      <c r="T104" s="297"/>
      <c r="U104" s="297"/>
      <c r="V104" s="297"/>
      <c r="W104" s="297"/>
      <c r="X104" s="297"/>
      <c r="Y104" s="297"/>
      <c r="Z104" s="297"/>
      <c r="AA104" s="297"/>
      <c r="AB104" s="297"/>
      <c r="AC104" s="297"/>
      <c r="AD104" s="297"/>
      <c r="AE104" s="297"/>
      <c r="AF104" s="297"/>
      <c r="AG104" s="297"/>
      <c r="AH104" s="297"/>
      <c r="AI104" s="297"/>
      <c r="AJ104" s="297"/>
      <c r="AK104" s="297"/>
      <c r="AL104" s="297"/>
    </row>
    <row r="105" spans="1:38" s="298" customFormat="1" ht="39.950000000000003" customHeight="1" x14ac:dyDescent="0.25">
      <c r="A105" s="369">
        <v>1</v>
      </c>
      <c r="B105" s="363" t="s">
        <v>21</v>
      </c>
      <c r="C105" s="363" t="s">
        <v>33</v>
      </c>
      <c r="D105" s="363" t="s">
        <v>36</v>
      </c>
      <c r="E105" s="271" t="s">
        <v>604</v>
      </c>
      <c r="F105" s="102" t="s">
        <v>605</v>
      </c>
      <c r="G105" s="102" t="s">
        <v>25</v>
      </c>
      <c r="H105" s="193">
        <v>11</v>
      </c>
      <c r="I105" s="193">
        <v>0</v>
      </c>
      <c r="J105" s="193">
        <v>0</v>
      </c>
      <c r="K105" s="285">
        <v>27000</v>
      </c>
      <c r="L105" s="285">
        <v>0</v>
      </c>
      <c r="M105" s="285">
        <v>0</v>
      </c>
      <c r="N105" s="296"/>
      <c r="O105" s="297"/>
      <c r="P105" s="297"/>
      <c r="Q105" s="297"/>
      <c r="R105" s="297"/>
      <c r="S105" s="297"/>
      <c r="T105" s="297"/>
      <c r="U105" s="297"/>
      <c r="V105" s="297"/>
      <c r="W105" s="297"/>
      <c r="X105" s="297"/>
      <c r="Y105" s="297"/>
      <c r="Z105" s="297"/>
      <c r="AA105" s="297"/>
      <c r="AB105" s="297"/>
      <c r="AC105" s="297"/>
      <c r="AD105" s="297"/>
      <c r="AE105" s="297"/>
      <c r="AF105" s="297"/>
      <c r="AG105" s="297"/>
      <c r="AH105" s="297"/>
      <c r="AI105" s="297"/>
      <c r="AJ105" s="297"/>
      <c r="AK105" s="297"/>
      <c r="AL105" s="297"/>
    </row>
    <row r="106" spans="1:38" s="298" customFormat="1" ht="20.100000000000001" customHeight="1" x14ac:dyDescent="0.25">
      <c r="A106" s="378"/>
      <c r="B106" s="378"/>
      <c r="C106" s="378"/>
      <c r="D106" s="378"/>
      <c r="E106" s="264" t="s">
        <v>427</v>
      </c>
      <c r="F106" s="283" t="s">
        <v>19</v>
      </c>
      <c r="G106" s="283" t="s">
        <v>19</v>
      </c>
      <c r="H106" s="283" t="s">
        <v>59</v>
      </c>
      <c r="I106" s="283" t="s">
        <v>19</v>
      </c>
      <c r="J106" s="283" t="s">
        <v>19</v>
      </c>
      <c r="K106" s="283" t="s">
        <v>19</v>
      </c>
      <c r="L106" s="283" t="s">
        <v>19</v>
      </c>
      <c r="M106" s="283" t="s">
        <v>19</v>
      </c>
      <c r="N106" s="296"/>
      <c r="O106" s="297"/>
      <c r="P106" s="297"/>
      <c r="Q106" s="297"/>
      <c r="R106" s="297"/>
      <c r="S106" s="297"/>
      <c r="T106" s="297"/>
      <c r="U106" s="297"/>
      <c r="V106" s="297"/>
      <c r="W106" s="297"/>
      <c r="X106" s="297"/>
      <c r="Y106" s="297"/>
      <c r="Z106" s="297"/>
      <c r="AA106" s="297"/>
      <c r="AB106" s="297"/>
      <c r="AC106" s="297"/>
      <c r="AD106" s="297"/>
      <c r="AE106" s="297"/>
      <c r="AF106" s="297"/>
      <c r="AG106" s="297"/>
      <c r="AH106" s="297"/>
      <c r="AI106" s="297"/>
      <c r="AJ106" s="297"/>
      <c r="AK106" s="297"/>
      <c r="AL106" s="297"/>
    </row>
    <row r="107" spans="1:38" s="298" customFormat="1" ht="20.100000000000001" customHeight="1" x14ac:dyDescent="0.25">
      <c r="A107" s="378"/>
      <c r="B107" s="378"/>
      <c r="C107" s="378"/>
      <c r="D107" s="378"/>
      <c r="E107" s="264" t="s">
        <v>428</v>
      </c>
      <c r="F107" s="283" t="s">
        <v>19</v>
      </c>
      <c r="G107" s="283" t="s">
        <v>19</v>
      </c>
      <c r="H107" s="283" t="s">
        <v>232</v>
      </c>
      <c r="I107" s="283" t="s">
        <v>19</v>
      </c>
      <c r="J107" s="283" t="s">
        <v>19</v>
      </c>
      <c r="K107" s="283" t="s">
        <v>19</v>
      </c>
      <c r="L107" s="283" t="s">
        <v>19</v>
      </c>
      <c r="M107" s="283" t="s">
        <v>19</v>
      </c>
      <c r="N107" s="296"/>
      <c r="O107" s="297"/>
      <c r="P107" s="297"/>
      <c r="Q107" s="297"/>
      <c r="R107" s="297"/>
      <c r="S107" s="297"/>
      <c r="T107" s="297"/>
      <c r="U107" s="297"/>
      <c r="V107" s="297"/>
      <c r="W107" s="297"/>
      <c r="X107" s="297"/>
      <c r="Y107" s="297"/>
      <c r="Z107" s="297"/>
      <c r="AA107" s="297"/>
      <c r="AB107" s="297"/>
      <c r="AC107" s="297"/>
      <c r="AD107" s="297"/>
      <c r="AE107" s="297"/>
      <c r="AF107" s="297"/>
      <c r="AG107" s="297"/>
      <c r="AH107" s="297"/>
      <c r="AI107" s="297"/>
      <c r="AJ107" s="297"/>
      <c r="AK107" s="297"/>
      <c r="AL107" s="297"/>
    </row>
    <row r="108" spans="1:38" s="298" customFormat="1" ht="20.100000000000001" customHeight="1" x14ac:dyDescent="0.25">
      <c r="A108" s="379"/>
      <c r="B108" s="379"/>
      <c r="C108" s="379"/>
      <c r="D108" s="379"/>
      <c r="E108" s="264" t="s">
        <v>429</v>
      </c>
      <c r="F108" s="283" t="s">
        <v>19</v>
      </c>
      <c r="G108" s="283" t="s">
        <v>19</v>
      </c>
      <c r="H108" s="283" t="s">
        <v>232</v>
      </c>
      <c r="I108" s="283" t="s">
        <v>19</v>
      </c>
      <c r="J108" s="283" t="s">
        <v>19</v>
      </c>
      <c r="K108" s="283" t="s">
        <v>19</v>
      </c>
      <c r="L108" s="283" t="s">
        <v>19</v>
      </c>
      <c r="M108" s="283" t="s">
        <v>19</v>
      </c>
      <c r="N108" s="296"/>
      <c r="O108" s="297"/>
      <c r="P108" s="297"/>
      <c r="Q108" s="297"/>
      <c r="R108" s="297"/>
      <c r="S108" s="297"/>
      <c r="T108" s="297"/>
      <c r="U108" s="297"/>
      <c r="V108" s="297"/>
      <c r="W108" s="297"/>
      <c r="X108" s="297"/>
      <c r="Y108" s="297"/>
      <c r="Z108" s="297"/>
      <c r="AA108" s="297"/>
      <c r="AB108" s="297"/>
      <c r="AC108" s="297"/>
      <c r="AD108" s="297"/>
      <c r="AE108" s="297"/>
      <c r="AF108" s="297"/>
      <c r="AG108" s="297"/>
      <c r="AH108" s="297"/>
      <c r="AI108" s="297"/>
      <c r="AJ108" s="297"/>
      <c r="AK108" s="297"/>
      <c r="AL108" s="297"/>
    </row>
    <row r="109" spans="1:38" s="298" customFormat="1" ht="39.950000000000003" customHeight="1" x14ac:dyDescent="0.25">
      <c r="A109" s="369">
        <v>1</v>
      </c>
      <c r="B109" s="363" t="s">
        <v>21</v>
      </c>
      <c r="C109" s="363" t="s">
        <v>33</v>
      </c>
      <c r="D109" s="363" t="s">
        <v>36</v>
      </c>
      <c r="E109" s="271" t="s">
        <v>608</v>
      </c>
      <c r="F109" s="102" t="s">
        <v>603</v>
      </c>
      <c r="G109" s="102" t="s">
        <v>25</v>
      </c>
      <c r="H109" s="193">
        <v>6</v>
      </c>
      <c r="I109" s="193">
        <v>0</v>
      </c>
      <c r="J109" s="193">
        <v>0</v>
      </c>
      <c r="K109" s="285">
        <v>29303.45</v>
      </c>
      <c r="L109" s="285">
        <v>0</v>
      </c>
      <c r="M109" s="285">
        <v>0</v>
      </c>
      <c r="N109" s="296"/>
      <c r="O109" s="297"/>
      <c r="P109" s="297"/>
      <c r="Q109" s="297"/>
      <c r="R109" s="297"/>
      <c r="S109" s="297"/>
      <c r="T109" s="297"/>
      <c r="U109" s="297"/>
      <c r="V109" s="297"/>
      <c r="W109" s="297"/>
      <c r="X109" s="297"/>
      <c r="Z109" s="297"/>
      <c r="AA109" s="297"/>
      <c r="AB109" s="297"/>
      <c r="AC109" s="297"/>
      <c r="AD109" s="297"/>
      <c r="AE109" s="297"/>
      <c r="AF109" s="297"/>
      <c r="AG109" s="297"/>
      <c r="AH109" s="297"/>
      <c r="AI109" s="297"/>
      <c r="AJ109" s="297"/>
      <c r="AK109" s="297"/>
      <c r="AL109" s="297"/>
    </row>
    <row r="110" spans="1:38" s="298" customFormat="1" ht="20.100000000000001" customHeight="1" x14ac:dyDescent="0.25">
      <c r="A110" s="378"/>
      <c r="B110" s="378"/>
      <c r="C110" s="378"/>
      <c r="D110" s="378"/>
      <c r="E110" s="264" t="s">
        <v>251</v>
      </c>
      <c r="F110" s="283" t="s">
        <v>19</v>
      </c>
      <c r="G110" s="283" t="s">
        <v>19</v>
      </c>
      <c r="H110" s="283" t="s">
        <v>73</v>
      </c>
      <c r="I110" s="283" t="s">
        <v>19</v>
      </c>
      <c r="J110" s="283" t="s">
        <v>19</v>
      </c>
      <c r="K110" s="283" t="s">
        <v>19</v>
      </c>
      <c r="L110" s="283" t="s">
        <v>19</v>
      </c>
      <c r="M110" s="283" t="s">
        <v>19</v>
      </c>
      <c r="N110" s="296"/>
      <c r="O110" s="297"/>
      <c r="P110" s="297"/>
      <c r="Q110" s="297"/>
      <c r="R110" s="297"/>
      <c r="S110" s="297"/>
      <c r="T110" s="297"/>
      <c r="U110" s="297"/>
      <c r="V110" s="297"/>
      <c r="W110" s="297"/>
      <c r="X110" s="297"/>
      <c r="Y110" s="297"/>
      <c r="Z110" s="297"/>
      <c r="AA110" s="297"/>
      <c r="AB110" s="297"/>
      <c r="AC110" s="297"/>
      <c r="AD110" s="297"/>
      <c r="AE110" s="297"/>
      <c r="AF110" s="297"/>
      <c r="AG110" s="297"/>
      <c r="AH110" s="297"/>
      <c r="AI110" s="297"/>
      <c r="AJ110" s="297"/>
      <c r="AK110" s="297"/>
      <c r="AL110" s="297"/>
    </row>
    <row r="111" spans="1:38" s="298" customFormat="1" ht="20.100000000000001" customHeight="1" x14ac:dyDescent="0.25">
      <c r="A111" s="378"/>
      <c r="B111" s="378"/>
      <c r="C111" s="378"/>
      <c r="D111" s="378"/>
      <c r="E111" s="264" t="s">
        <v>345</v>
      </c>
      <c r="F111" s="283" t="s">
        <v>19</v>
      </c>
      <c r="G111" s="283" t="s">
        <v>19</v>
      </c>
      <c r="H111" s="283" t="s">
        <v>59</v>
      </c>
      <c r="I111" s="283" t="s">
        <v>19</v>
      </c>
      <c r="J111" s="283" t="s">
        <v>19</v>
      </c>
      <c r="K111" s="283" t="s">
        <v>19</v>
      </c>
      <c r="L111" s="283" t="s">
        <v>19</v>
      </c>
      <c r="M111" s="283" t="s">
        <v>19</v>
      </c>
      <c r="N111" s="296"/>
      <c r="O111" s="297"/>
      <c r="P111" s="297"/>
      <c r="Q111" s="297"/>
      <c r="R111" s="297"/>
      <c r="S111" s="297"/>
      <c r="T111" s="297"/>
      <c r="U111" s="297"/>
      <c r="V111" s="297"/>
      <c r="W111" s="297"/>
      <c r="X111" s="297"/>
      <c r="Y111" s="297"/>
      <c r="Z111" s="297"/>
      <c r="AA111" s="297"/>
      <c r="AB111" s="297"/>
      <c r="AC111" s="297"/>
      <c r="AD111" s="297"/>
      <c r="AE111" s="297"/>
      <c r="AF111" s="297"/>
      <c r="AG111" s="297"/>
      <c r="AH111" s="297"/>
      <c r="AI111" s="297"/>
      <c r="AJ111" s="297"/>
      <c r="AK111" s="297"/>
      <c r="AL111" s="297"/>
    </row>
    <row r="112" spans="1:38" s="298" customFormat="1" ht="20.100000000000001" customHeight="1" x14ac:dyDescent="0.25">
      <c r="A112" s="379"/>
      <c r="B112" s="379"/>
      <c r="C112" s="379"/>
      <c r="D112" s="379"/>
      <c r="E112" s="264" t="s">
        <v>32</v>
      </c>
      <c r="F112" s="283" t="s">
        <v>19</v>
      </c>
      <c r="G112" s="283" t="s">
        <v>19</v>
      </c>
      <c r="H112" s="283" t="s">
        <v>232</v>
      </c>
      <c r="I112" s="283" t="s">
        <v>19</v>
      </c>
      <c r="J112" s="283" t="s">
        <v>19</v>
      </c>
      <c r="K112" s="283" t="s">
        <v>19</v>
      </c>
      <c r="L112" s="283" t="s">
        <v>19</v>
      </c>
      <c r="M112" s="283" t="s">
        <v>19</v>
      </c>
      <c r="N112" s="296"/>
      <c r="O112" s="297"/>
      <c r="P112" s="297"/>
      <c r="Q112" s="297"/>
      <c r="R112" s="297"/>
      <c r="S112" s="297"/>
      <c r="T112" s="297"/>
      <c r="U112" s="297"/>
      <c r="V112" s="297"/>
      <c r="W112" s="297"/>
      <c r="X112" s="297"/>
      <c r="Y112" s="297"/>
      <c r="Z112" s="297"/>
      <c r="AA112" s="297"/>
      <c r="AB112" s="297"/>
      <c r="AC112" s="297"/>
      <c r="AD112" s="297"/>
      <c r="AE112" s="297"/>
      <c r="AF112" s="297"/>
      <c r="AG112" s="297"/>
      <c r="AH112" s="297"/>
      <c r="AI112" s="297"/>
      <c r="AJ112" s="297"/>
      <c r="AK112" s="297"/>
      <c r="AL112" s="297"/>
    </row>
    <row r="113" spans="1:38" s="298" customFormat="1" ht="39.950000000000003" customHeight="1" x14ac:dyDescent="0.25">
      <c r="A113" s="369">
        <v>1</v>
      </c>
      <c r="B113" s="363" t="s">
        <v>21</v>
      </c>
      <c r="C113" s="363" t="s">
        <v>33</v>
      </c>
      <c r="D113" s="363" t="s">
        <v>36</v>
      </c>
      <c r="E113" s="271" t="s">
        <v>607</v>
      </c>
      <c r="F113" s="102" t="s">
        <v>602</v>
      </c>
      <c r="G113" s="102" t="s">
        <v>25</v>
      </c>
      <c r="H113" s="193">
        <v>0</v>
      </c>
      <c r="I113" s="193">
        <v>0</v>
      </c>
      <c r="J113" s="193">
        <v>0</v>
      </c>
      <c r="K113" s="285">
        <v>6607.26</v>
      </c>
      <c r="L113" s="285">
        <v>0</v>
      </c>
      <c r="M113" s="285">
        <v>0</v>
      </c>
      <c r="N113" s="296"/>
      <c r="O113" s="297"/>
      <c r="P113" s="297"/>
      <c r="Q113" s="297"/>
      <c r="R113" s="297"/>
      <c r="S113" s="297"/>
      <c r="T113" s="297"/>
      <c r="U113" s="297"/>
      <c r="V113" s="297"/>
      <c r="W113" s="297"/>
      <c r="X113" s="297"/>
      <c r="Y113" s="316"/>
      <c r="Z113" s="297"/>
      <c r="AA113" s="297"/>
      <c r="AB113" s="297"/>
      <c r="AC113" s="297"/>
      <c r="AD113" s="297"/>
      <c r="AE113" s="297"/>
      <c r="AF113" s="297"/>
      <c r="AG113" s="297"/>
      <c r="AH113" s="297"/>
      <c r="AI113" s="297"/>
      <c r="AJ113" s="297"/>
      <c r="AK113" s="297"/>
      <c r="AL113" s="297"/>
    </row>
    <row r="114" spans="1:38" s="298" customFormat="1" ht="20.100000000000001" customHeight="1" x14ac:dyDescent="0.25">
      <c r="A114" s="378"/>
      <c r="B114" s="378"/>
      <c r="C114" s="378"/>
      <c r="D114" s="378"/>
      <c r="E114" s="264" t="s">
        <v>345</v>
      </c>
      <c r="F114" s="283" t="s">
        <v>19</v>
      </c>
      <c r="G114" s="283" t="s">
        <v>19</v>
      </c>
      <c r="H114" s="283" t="s">
        <v>73</v>
      </c>
      <c r="I114" s="283" t="s">
        <v>19</v>
      </c>
      <c r="J114" s="283" t="s">
        <v>19</v>
      </c>
      <c r="K114" s="283" t="s">
        <v>19</v>
      </c>
      <c r="L114" s="283" t="s">
        <v>19</v>
      </c>
      <c r="M114" s="283" t="s">
        <v>19</v>
      </c>
      <c r="N114" s="296"/>
      <c r="O114" s="297"/>
      <c r="P114" s="297"/>
      <c r="Q114" s="297"/>
      <c r="R114" s="297"/>
      <c r="S114" s="297"/>
      <c r="T114" s="297"/>
      <c r="U114" s="297"/>
      <c r="V114" s="297"/>
      <c r="W114" s="297"/>
      <c r="X114" s="297"/>
      <c r="Y114" s="297"/>
      <c r="Z114" s="297"/>
      <c r="AA114" s="297"/>
      <c r="AB114" s="297"/>
      <c r="AC114" s="297"/>
      <c r="AD114" s="297"/>
      <c r="AE114" s="297"/>
      <c r="AF114" s="297"/>
      <c r="AG114" s="297"/>
      <c r="AH114" s="297"/>
      <c r="AI114" s="297"/>
      <c r="AJ114" s="297"/>
      <c r="AK114" s="297"/>
      <c r="AL114" s="297"/>
    </row>
    <row r="115" spans="1:38" s="298" customFormat="1" ht="20.100000000000001" customHeight="1" x14ac:dyDescent="0.25">
      <c r="A115" s="379"/>
      <c r="B115" s="379"/>
      <c r="C115" s="379"/>
      <c r="D115" s="379"/>
      <c r="E115" s="264" t="s">
        <v>32</v>
      </c>
      <c r="F115" s="283" t="s">
        <v>19</v>
      </c>
      <c r="G115" s="283" t="s">
        <v>19</v>
      </c>
      <c r="H115" s="283" t="s">
        <v>73</v>
      </c>
      <c r="I115" s="283" t="s">
        <v>19</v>
      </c>
      <c r="J115" s="283" t="s">
        <v>19</v>
      </c>
      <c r="K115" s="283" t="s">
        <v>19</v>
      </c>
      <c r="L115" s="283" t="s">
        <v>19</v>
      </c>
      <c r="M115" s="283" t="s">
        <v>19</v>
      </c>
      <c r="N115" s="296"/>
      <c r="O115" s="297"/>
      <c r="P115" s="297"/>
      <c r="Q115" s="297"/>
      <c r="R115" s="297"/>
      <c r="S115" s="297"/>
      <c r="T115" s="297"/>
      <c r="U115" s="297"/>
      <c r="V115" s="297"/>
      <c r="W115" s="297"/>
      <c r="X115" s="297"/>
      <c r="Y115" s="297"/>
      <c r="Z115" s="297"/>
      <c r="AA115" s="297"/>
      <c r="AB115" s="297"/>
      <c r="AC115" s="297"/>
      <c r="AD115" s="297"/>
      <c r="AE115" s="297"/>
      <c r="AF115" s="297"/>
      <c r="AG115" s="297"/>
      <c r="AH115" s="297"/>
      <c r="AI115" s="297"/>
      <c r="AJ115" s="297"/>
      <c r="AK115" s="297"/>
      <c r="AL115" s="297"/>
    </row>
    <row r="116" spans="1:38" s="298" customFormat="1" ht="64.5" customHeight="1" x14ac:dyDescent="0.25">
      <c r="A116" s="311" t="s">
        <v>19</v>
      </c>
      <c r="B116" s="311" t="s">
        <v>19</v>
      </c>
      <c r="C116" s="311" t="s">
        <v>19</v>
      </c>
      <c r="D116" s="311" t="s">
        <v>19</v>
      </c>
      <c r="E116" s="312" t="s">
        <v>589</v>
      </c>
      <c r="F116" s="155" t="s">
        <v>627</v>
      </c>
      <c r="G116" s="155" t="s">
        <v>25</v>
      </c>
      <c r="H116" s="317">
        <f>H117+H120+H125+H129+H133</f>
        <v>5</v>
      </c>
      <c r="I116" s="317">
        <f t="shared" ref="I116:J116" si="1">I117+I120+I125+I129+I133</f>
        <v>0</v>
      </c>
      <c r="J116" s="317">
        <f t="shared" si="1"/>
        <v>0</v>
      </c>
      <c r="K116" s="157">
        <f>K117+K120+K125+K129+K133</f>
        <v>73765.31</v>
      </c>
      <c r="L116" s="157">
        <f t="shared" ref="L116:M116" si="2">L117+L120+L125+L129+L133</f>
        <v>0</v>
      </c>
      <c r="M116" s="157">
        <f t="shared" si="2"/>
        <v>0</v>
      </c>
      <c r="N116" s="296"/>
      <c r="O116" s="297"/>
      <c r="P116" s="297"/>
      <c r="Q116" s="297"/>
      <c r="R116" s="297"/>
      <c r="S116" s="297"/>
      <c r="T116" s="297"/>
      <c r="U116" s="297"/>
      <c r="V116" s="297"/>
      <c r="W116" s="297"/>
      <c r="X116" s="297"/>
      <c r="Z116" s="297"/>
      <c r="AA116" s="297"/>
      <c r="AB116" s="297"/>
      <c r="AC116" s="297"/>
      <c r="AD116" s="297"/>
      <c r="AE116" s="297"/>
      <c r="AF116" s="297"/>
      <c r="AG116" s="297"/>
      <c r="AH116" s="297"/>
      <c r="AI116" s="297"/>
      <c r="AJ116" s="297"/>
      <c r="AK116" s="297"/>
      <c r="AL116" s="297"/>
    </row>
    <row r="117" spans="1:38" s="298" customFormat="1" ht="62.25" customHeight="1" x14ac:dyDescent="0.25">
      <c r="A117" s="369">
        <v>1</v>
      </c>
      <c r="B117" s="363" t="s">
        <v>21</v>
      </c>
      <c r="C117" s="363" t="s">
        <v>33</v>
      </c>
      <c r="D117" s="363" t="s">
        <v>36</v>
      </c>
      <c r="E117" s="271" t="s">
        <v>606</v>
      </c>
      <c r="F117" s="102" t="s">
        <v>627</v>
      </c>
      <c r="G117" s="102" t="s">
        <v>25</v>
      </c>
      <c r="H117" s="193">
        <v>1</v>
      </c>
      <c r="I117" s="193">
        <v>0</v>
      </c>
      <c r="J117" s="193">
        <v>0</v>
      </c>
      <c r="K117" s="285">
        <v>2600.7399999999998</v>
      </c>
      <c r="L117" s="285">
        <v>0</v>
      </c>
      <c r="M117" s="285">
        <v>0</v>
      </c>
      <c r="N117" s="296"/>
      <c r="O117" s="297"/>
      <c r="P117" s="297"/>
      <c r="Q117" s="297"/>
      <c r="R117" s="297"/>
      <c r="S117" s="297"/>
      <c r="T117" s="297"/>
      <c r="U117" s="297"/>
      <c r="V117" s="297"/>
      <c r="W117" s="297"/>
      <c r="X117" s="297"/>
      <c r="Y117" s="297"/>
      <c r="Z117" s="297"/>
      <c r="AA117" s="297"/>
      <c r="AB117" s="297"/>
      <c r="AC117" s="297"/>
      <c r="AD117" s="297"/>
      <c r="AE117" s="297"/>
      <c r="AF117" s="297"/>
      <c r="AG117" s="297"/>
      <c r="AH117" s="297"/>
      <c r="AI117" s="297"/>
      <c r="AJ117" s="297"/>
      <c r="AK117" s="297"/>
      <c r="AL117" s="297"/>
    </row>
    <row r="118" spans="1:38" s="298" customFormat="1" ht="20.100000000000001" customHeight="1" x14ac:dyDescent="0.25">
      <c r="A118" s="378"/>
      <c r="B118" s="378"/>
      <c r="C118" s="378"/>
      <c r="D118" s="378"/>
      <c r="E118" s="264" t="s">
        <v>345</v>
      </c>
      <c r="F118" s="283" t="s">
        <v>19</v>
      </c>
      <c r="G118" s="283" t="s">
        <v>19</v>
      </c>
      <c r="H118" s="283" t="s">
        <v>59</v>
      </c>
      <c r="I118" s="283" t="s">
        <v>19</v>
      </c>
      <c r="J118" s="283" t="s">
        <v>19</v>
      </c>
      <c r="K118" s="283" t="s">
        <v>19</v>
      </c>
      <c r="L118" s="283" t="s">
        <v>19</v>
      </c>
      <c r="M118" s="283" t="s">
        <v>19</v>
      </c>
      <c r="N118" s="296"/>
      <c r="O118" s="297"/>
      <c r="P118" s="297"/>
      <c r="Q118" s="297"/>
      <c r="R118" s="297"/>
      <c r="S118" s="297"/>
      <c r="T118" s="297"/>
      <c r="U118" s="297"/>
      <c r="V118" s="297"/>
      <c r="W118" s="297"/>
      <c r="X118" s="297"/>
      <c r="Y118" s="297"/>
      <c r="Z118" s="297"/>
      <c r="AA118" s="297"/>
      <c r="AB118" s="297"/>
      <c r="AC118" s="297"/>
      <c r="AD118" s="297"/>
      <c r="AE118" s="297"/>
      <c r="AF118" s="297"/>
      <c r="AG118" s="297"/>
      <c r="AH118" s="297"/>
      <c r="AI118" s="297"/>
      <c r="AJ118" s="297"/>
      <c r="AK118" s="297"/>
      <c r="AL118" s="297"/>
    </row>
    <row r="119" spans="1:38" s="298" customFormat="1" ht="20.100000000000001" customHeight="1" x14ac:dyDescent="0.25">
      <c r="A119" s="379"/>
      <c r="B119" s="379"/>
      <c r="C119" s="379"/>
      <c r="D119" s="379"/>
      <c r="E119" s="264" t="s">
        <v>32</v>
      </c>
      <c r="F119" s="283" t="s">
        <v>19</v>
      </c>
      <c r="G119" s="283" t="s">
        <v>19</v>
      </c>
      <c r="H119" s="283" t="s">
        <v>59</v>
      </c>
      <c r="I119" s="283" t="s">
        <v>19</v>
      </c>
      <c r="J119" s="283" t="s">
        <v>19</v>
      </c>
      <c r="K119" s="283" t="s">
        <v>19</v>
      </c>
      <c r="L119" s="283" t="s">
        <v>19</v>
      </c>
      <c r="M119" s="283" t="s">
        <v>19</v>
      </c>
      <c r="N119" s="296"/>
      <c r="O119" s="297"/>
      <c r="P119" s="297"/>
      <c r="Q119" s="297"/>
      <c r="R119" s="297"/>
      <c r="S119" s="297"/>
      <c r="T119" s="297"/>
      <c r="U119" s="297"/>
      <c r="V119" s="297"/>
      <c r="W119" s="297"/>
      <c r="X119" s="297"/>
      <c r="Y119" s="297"/>
      <c r="Z119" s="297"/>
      <c r="AA119" s="297"/>
      <c r="AB119" s="297"/>
      <c r="AC119" s="297"/>
      <c r="AD119" s="297"/>
      <c r="AE119" s="297"/>
      <c r="AF119" s="297"/>
      <c r="AG119" s="297"/>
      <c r="AH119" s="297"/>
      <c r="AI119" s="297"/>
      <c r="AJ119" s="297"/>
      <c r="AK119" s="297"/>
      <c r="AL119" s="297"/>
    </row>
    <row r="120" spans="1:38" s="298" customFormat="1" ht="50.1" customHeight="1" x14ac:dyDescent="0.25">
      <c r="A120" s="369">
        <v>1</v>
      </c>
      <c r="B120" s="363" t="s">
        <v>21</v>
      </c>
      <c r="C120" s="363" t="s">
        <v>33</v>
      </c>
      <c r="D120" s="363" t="s">
        <v>36</v>
      </c>
      <c r="E120" s="271" t="s">
        <v>609</v>
      </c>
      <c r="F120" s="102" t="s">
        <v>627</v>
      </c>
      <c r="G120" s="102" t="s">
        <v>25</v>
      </c>
      <c r="H120" s="193">
        <v>1</v>
      </c>
      <c r="I120" s="193">
        <v>0</v>
      </c>
      <c r="J120" s="193">
        <v>0</v>
      </c>
      <c r="K120" s="285">
        <f>68432.3+332.37</f>
        <v>68764.67</v>
      </c>
      <c r="L120" s="285">
        <v>0</v>
      </c>
      <c r="M120" s="285">
        <v>0</v>
      </c>
      <c r="N120" s="296"/>
      <c r="O120" s="297"/>
      <c r="P120" s="297"/>
      <c r="Q120" s="297"/>
      <c r="R120" s="297"/>
      <c r="S120" s="297"/>
      <c r="T120" s="297"/>
      <c r="U120" s="297"/>
      <c r="V120" s="297"/>
      <c r="W120" s="297"/>
      <c r="X120" s="297"/>
      <c r="Y120" s="316"/>
      <c r="Z120" s="297"/>
      <c r="AA120" s="297"/>
      <c r="AB120" s="297"/>
      <c r="AC120" s="297"/>
      <c r="AD120" s="297"/>
      <c r="AE120" s="297"/>
      <c r="AF120" s="297"/>
      <c r="AG120" s="297"/>
      <c r="AH120" s="297"/>
      <c r="AI120" s="297"/>
      <c r="AJ120" s="297"/>
      <c r="AK120" s="297"/>
      <c r="AL120" s="297"/>
    </row>
    <row r="121" spans="1:38" s="298" customFormat="1" ht="20.100000000000001" customHeight="1" x14ac:dyDescent="0.25">
      <c r="A121" s="370"/>
      <c r="B121" s="364"/>
      <c r="C121" s="364"/>
      <c r="D121" s="364"/>
      <c r="E121" s="293" t="s">
        <v>588</v>
      </c>
      <c r="F121" s="283" t="s">
        <v>19</v>
      </c>
      <c r="G121" s="283" t="s">
        <v>19</v>
      </c>
      <c r="H121" s="294" t="s">
        <v>233</v>
      </c>
      <c r="I121" s="283" t="s">
        <v>19</v>
      </c>
      <c r="J121" s="283" t="s">
        <v>19</v>
      </c>
      <c r="K121" s="283" t="s">
        <v>19</v>
      </c>
      <c r="L121" s="283" t="s">
        <v>19</v>
      </c>
      <c r="M121" s="283" t="s">
        <v>19</v>
      </c>
      <c r="N121" s="296"/>
      <c r="O121" s="297"/>
      <c r="P121" s="297"/>
      <c r="Q121" s="297"/>
      <c r="R121" s="297"/>
      <c r="S121" s="297"/>
      <c r="T121" s="297"/>
      <c r="U121" s="297"/>
      <c r="V121" s="297"/>
      <c r="W121" s="297"/>
      <c r="X121" s="297"/>
      <c r="Y121" s="297"/>
      <c r="Z121" s="297"/>
      <c r="AA121" s="297"/>
      <c r="AB121" s="297"/>
      <c r="AC121" s="297"/>
      <c r="AD121" s="297"/>
      <c r="AE121" s="297"/>
      <c r="AF121" s="297"/>
      <c r="AG121" s="297"/>
      <c r="AH121" s="297"/>
      <c r="AI121" s="297"/>
      <c r="AJ121" s="297"/>
      <c r="AK121" s="297"/>
      <c r="AL121" s="297"/>
    </row>
    <row r="122" spans="1:38" s="298" customFormat="1" ht="20.100000000000001" customHeight="1" x14ac:dyDescent="0.25">
      <c r="A122" s="378"/>
      <c r="B122" s="378"/>
      <c r="C122" s="378"/>
      <c r="D122" s="378"/>
      <c r="E122" s="264" t="s">
        <v>610</v>
      </c>
      <c r="F122" s="283" t="s">
        <v>19</v>
      </c>
      <c r="G122" s="283" t="s">
        <v>19</v>
      </c>
      <c r="H122" s="283" t="s">
        <v>59</v>
      </c>
      <c r="I122" s="283" t="s">
        <v>19</v>
      </c>
      <c r="J122" s="283" t="s">
        <v>19</v>
      </c>
      <c r="K122" s="283" t="s">
        <v>19</v>
      </c>
      <c r="L122" s="283" t="s">
        <v>19</v>
      </c>
      <c r="M122" s="283" t="s">
        <v>19</v>
      </c>
      <c r="N122" s="296"/>
      <c r="O122" s="297"/>
      <c r="P122" s="297"/>
      <c r="Q122" s="297"/>
      <c r="R122" s="297"/>
      <c r="S122" s="297"/>
      <c r="T122" s="297"/>
      <c r="U122" s="297"/>
      <c r="V122" s="297"/>
      <c r="W122" s="297"/>
      <c r="X122" s="297"/>
      <c r="Y122" s="297"/>
      <c r="Z122" s="297"/>
      <c r="AA122" s="297"/>
      <c r="AB122" s="297"/>
      <c r="AC122" s="297"/>
      <c r="AD122" s="297"/>
      <c r="AE122" s="297"/>
      <c r="AF122" s="297"/>
      <c r="AG122" s="297"/>
      <c r="AH122" s="297"/>
      <c r="AI122" s="297"/>
      <c r="AJ122" s="297"/>
      <c r="AK122" s="297"/>
      <c r="AL122" s="297"/>
    </row>
    <row r="123" spans="1:38" s="298" customFormat="1" ht="20.100000000000001" customHeight="1" x14ac:dyDescent="0.25">
      <c r="A123" s="378"/>
      <c r="B123" s="378"/>
      <c r="C123" s="378"/>
      <c r="D123" s="378"/>
      <c r="E123" s="264" t="s">
        <v>345</v>
      </c>
      <c r="F123" s="283" t="s">
        <v>19</v>
      </c>
      <c r="G123" s="283" t="s">
        <v>19</v>
      </c>
      <c r="H123" s="283" t="s">
        <v>233</v>
      </c>
      <c r="I123" s="283" t="s">
        <v>19</v>
      </c>
      <c r="J123" s="283" t="s">
        <v>19</v>
      </c>
      <c r="K123" s="283" t="s">
        <v>19</v>
      </c>
      <c r="L123" s="283" t="s">
        <v>19</v>
      </c>
      <c r="M123" s="283" t="s">
        <v>19</v>
      </c>
      <c r="N123" s="296"/>
      <c r="O123" s="297"/>
      <c r="P123" s="297"/>
      <c r="Q123" s="297"/>
      <c r="R123" s="297"/>
      <c r="S123" s="297"/>
      <c r="T123" s="297"/>
      <c r="U123" s="297"/>
      <c r="V123" s="297"/>
      <c r="W123" s="297"/>
      <c r="X123" s="297"/>
      <c r="Y123" s="297"/>
      <c r="Z123" s="297"/>
      <c r="AA123" s="297"/>
      <c r="AB123" s="297"/>
      <c r="AC123" s="297"/>
      <c r="AD123" s="297"/>
      <c r="AE123" s="297"/>
      <c r="AF123" s="297"/>
      <c r="AG123" s="297"/>
      <c r="AH123" s="297"/>
      <c r="AI123" s="297"/>
      <c r="AJ123" s="297"/>
      <c r="AK123" s="297"/>
      <c r="AL123" s="297"/>
    </row>
    <row r="124" spans="1:38" s="298" customFormat="1" ht="20.100000000000001" customHeight="1" x14ac:dyDescent="0.25">
      <c r="A124" s="379"/>
      <c r="B124" s="379"/>
      <c r="C124" s="379"/>
      <c r="D124" s="379"/>
      <c r="E124" s="264" t="s">
        <v>32</v>
      </c>
      <c r="F124" s="283" t="s">
        <v>19</v>
      </c>
      <c r="G124" s="283" t="s">
        <v>19</v>
      </c>
      <c r="H124" s="283" t="s">
        <v>233</v>
      </c>
      <c r="I124" s="283" t="s">
        <v>19</v>
      </c>
      <c r="J124" s="283" t="s">
        <v>19</v>
      </c>
      <c r="K124" s="283" t="s">
        <v>19</v>
      </c>
      <c r="L124" s="283" t="s">
        <v>19</v>
      </c>
      <c r="M124" s="283" t="s">
        <v>19</v>
      </c>
      <c r="N124" s="296"/>
      <c r="O124" s="297"/>
      <c r="P124" s="297"/>
      <c r="Q124" s="297"/>
      <c r="R124" s="297"/>
      <c r="S124" s="297"/>
      <c r="T124" s="297"/>
      <c r="U124" s="297"/>
      <c r="V124" s="297"/>
      <c r="W124" s="297"/>
      <c r="X124" s="297"/>
      <c r="Y124" s="297"/>
      <c r="Z124" s="297"/>
      <c r="AA124" s="297"/>
      <c r="AB124" s="297"/>
      <c r="AC124" s="297"/>
      <c r="AD124" s="297"/>
      <c r="AE124" s="297"/>
      <c r="AF124" s="297"/>
      <c r="AG124" s="297"/>
      <c r="AH124" s="297"/>
      <c r="AI124" s="297"/>
      <c r="AJ124" s="297"/>
      <c r="AK124" s="297"/>
      <c r="AL124" s="297"/>
    </row>
    <row r="125" spans="1:38" s="298" customFormat="1" ht="50.1" customHeight="1" x14ac:dyDescent="0.25">
      <c r="A125" s="369">
        <v>1</v>
      </c>
      <c r="B125" s="363" t="s">
        <v>21</v>
      </c>
      <c r="C125" s="363" t="s">
        <v>33</v>
      </c>
      <c r="D125" s="363" t="s">
        <v>36</v>
      </c>
      <c r="E125" s="271" t="s">
        <v>421</v>
      </c>
      <c r="F125" s="102" t="s">
        <v>627</v>
      </c>
      <c r="G125" s="102" t="s">
        <v>25</v>
      </c>
      <c r="H125" s="193">
        <v>1</v>
      </c>
      <c r="I125" s="193">
        <v>0</v>
      </c>
      <c r="J125" s="193">
        <v>0</v>
      </c>
      <c r="K125" s="285">
        <v>654.51</v>
      </c>
      <c r="L125" s="285">
        <v>0</v>
      </c>
      <c r="M125" s="285">
        <v>0</v>
      </c>
      <c r="N125" s="296"/>
      <c r="O125" s="297"/>
      <c r="P125" s="297"/>
      <c r="Q125" s="297"/>
      <c r="R125" s="297"/>
      <c r="S125" s="297"/>
      <c r="T125" s="297"/>
      <c r="U125" s="297"/>
      <c r="V125" s="297"/>
      <c r="W125" s="297"/>
      <c r="X125" s="297"/>
      <c r="Y125" s="297"/>
      <c r="Z125" s="297"/>
      <c r="AA125" s="297"/>
      <c r="AB125" s="297"/>
      <c r="AC125" s="297"/>
      <c r="AD125" s="297"/>
      <c r="AE125" s="297"/>
      <c r="AF125" s="297"/>
      <c r="AG125" s="297"/>
      <c r="AH125" s="297"/>
      <c r="AI125" s="297"/>
      <c r="AJ125" s="297"/>
      <c r="AK125" s="297"/>
      <c r="AL125" s="297"/>
    </row>
    <row r="126" spans="1:38" s="298" customFormat="1" ht="20.100000000000001" customHeight="1" x14ac:dyDescent="0.25">
      <c r="A126" s="378"/>
      <c r="B126" s="378"/>
      <c r="C126" s="378"/>
      <c r="D126" s="378"/>
      <c r="E126" s="264" t="s">
        <v>251</v>
      </c>
      <c r="F126" s="283" t="s">
        <v>19</v>
      </c>
      <c r="G126" s="283" t="s">
        <v>19</v>
      </c>
      <c r="H126" s="283" t="s">
        <v>67</v>
      </c>
      <c r="I126" s="283" t="s">
        <v>19</v>
      </c>
      <c r="J126" s="283" t="s">
        <v>19</v>
      </c>
      <c r="K126" s="283" t="s">
        <v>19</v>
      </c>
      <c r="L126" s="283" t="s">
        <v>19</v>
      </c>
      <c r="M126" s="283" t="s">
        <v>19</v>
      </c>
      <c r="N126" s="296"/>
      <c r="O126" s="297"/>
      <c r="P126" s="297"/>
      <c r="Q126" s="297"/>
      <c r="R126" s="297"/>
      <c r="S126" s="297"/>
      <c r="T126" s="297"/>
      <c r="U126" s="297"/>
      <c r="V126" s="297"/>
      <c r="W126" s="297"/>
      <c r="X126" s="297"/>
      <c r="Y126" s="297"/>
      <c r="Z126" s="297"/>
      <c r="AA126" s="297"/>
      <c r="AB126" s="297"/>
      <c r="AC126" s="297"/>
      <c r="AD126" s="297"/>
      <c r="AE126" s="297"/>
      <c r="AF126" s="297"/>
      <c r="AG126" s="297"/>
      <c r="AH126" s="297"/>
      <c r="AI126" s="297"/>
      <c r="AJ126" s="297"/>
      <c r="AK126" s="297"/>
      <c r="AL126" s="297"/>
    </row>
    <row r="127" spans="1:38" s="298" customFormat="1" ht="20.100000000000001" customHeight="1" x14ac:dyDescent="0.25">
      <c r="A127" s="378"/>
      <c r="B127" s="378"/>
      <c r="C127" s="378"/>
      <c r="D127" s="378"/>
      <c r="E127" s="264" t="s">
        <v>345</v>
      </c>
      <c r="F127" s="283" t="s">
        <v>19</v>
      </c>
      <c r="G127" s="283" t="s">
        <v>19</v>
      </c>
      <c r="H127" s="283" t="s">
        <v>59</v>
      </c>
      <c r="I127" s="283" t="s">
        <v>19</v>
      </c>
      <c r="J127" s="283" t="s">
        <v>19</v>
      </c>
      <c r="K127" s="283" t="s">
        <v>19</v>
      </c>
      <c r="L127" s="283" t="s">
        <v>19</v>
      </c>
      <c r="M127" s="283" t="s">
        <v>19</v>
      </c>
      <c r="N127" s="296"/>
      <c r="O127" s="297"/>
      <c r="P127" s="297"/>
      <c r="Q127" s="297"/>
      <c r="R127" s="297"/>
      <c r="S127" s="297"/>
      <c r="T127" s="297"/>
      <c r="U127" s="297"/>
      <c r="V127" s="297"/>
      <c r="W127" s="297"/>
      <c r="X127" s="297"/>
      <c r="Y127" s="297"/>
      <c r="Z127" s="297"/>
      <c r="AA127" s="297"/>
      <c r="AB127" s="297"/>
      <c r="AC127" s="297"/>
      <c r="AD127" s="297"/>
      <c r="AE127" s="297"/>
      <c r="AF127" s="297"/>
      <c r="AG127" s="297"/>
      <c r="AH127" s="297"/>
      <c r="AI127" s="297"/>
      <c r="AJ127" s="297"/>
      <c r="AK127" s="297"/>
      <c r="AL127" s="297"/>
    </row>
    <row r="128" spans="1:38" s="298" customFormat="1" ht="20.100000000000001" customHeight="1" x14ac:dyDescent="0.25">
      <c r="A128" s="379"/>
      <c r="B128" s="379"/>
      <c r="C128" s="379"/>
      <c r="D128" s="379"/>
      <c r="E128" s="264" t="s">
        <v>32</v>
      </c>
      <c r="F128" s="283" t="s">
        <v>19</v>
      </c>
      <c r="G128" s="283" t="s">
        <v>19</v>
      </c>
      <c r="H128" s="283" t="s">
        <v>59</v>
      </c>
      <c r="I128" s="283" t="s">
        <v>19</v>
      </c>
      <c r="J128" s="283" t="s">
        <v>19</v>
      </c>
      <c r="K128" s="283" t="s">
        <v>19</v>
      </c>
      <c r="L128" s="283" t="s">
        <v>19</v>
      </c>
      <c r="M128" s="283" t="s">
        <v>19</v>
      </c>
      <c r="N128" s="296"/>
      <c r="O128" s="297"/>
      <c r="P128" s="297"/>
      <c r="Q128" s="297"/>
      <c r="R128" s="297"/>
      <c r="S128" s="297"/>
      <c r="T128" s="297"/>
      <c r="U128" s="297"/>
      <c r="V128" s="297"/>
      <c r="W128" s="297"/>
      <c r="X128" s="297"/>
      <c r="Y128" s="297"/>
      <c r="Z128" s="297"/>
      <c r="AA128" s="297"/>
      <c r="AB128" s="297"/>
      <c r="AC128" s="297"/>
      <c r="AD128" s="297"/>
      <c r="AE128" s="297"/>
      <c r="AF128" s="297"/>
      <c r="AG128" s="297"/>
      <c r="AH128" s="297"/>
      <c r="AI128" s="297"/>
      <c r="AJ128" s="297"/>
      <c r="AK128" s="297"/>
      <c r="AL128" s="297"/>
    </row>
    <row r="129" spans="1:38" s="298" customFormat="1" ht="50.1" customHeight="1" x14ac:dyDescent="0.25">
      <c r="A129" s="369">
        <v>1</v>
      </c>
      <c r="B129" s="363" t="s">
        <v>21</v>
      </c>
      <c r="C129" s="363" t="s">
        <v>33</v>
      </c>
      <c r="D129" s="363" t="s">
        <v>36</v>
      </c>
      <c r="E129" s="271" t="s">
        <v>422</v>
      </c>
      <c r="F129" s="102" t="s">
        <v>627</v>
      </c>
      <c r="G129" s="102" t="s">
        <v>25</v>
      </c>
      <c r="H129" s="193">
        <v>1</v>
      </c>
      <c r="I129" s="193">
        <v>0</v>
      </c>
      <c r="J129" s="193">
        <v>0</v>
      </c>
      <c r="K129" s="285">
        <v>526.58000000000004</v>
      </c>
      <c r="L129" s="285">
        <v>0</v>
      </c>
      <c r="M129" s="285">
        <v>0</v>
      </c>
      <c r="N129" s="296"/>
      <c r="O129" s="297"/>
      <c r="P129" s="297"/>
      <c r="Q129" s="297"/>
      <c r="R129" s="297"/>
      <c r="S129" s="297"/>
      <c r="T129" s="297"/>
      <c r="U129" s="297"/>
      <c r="V129" s="297"/>
      <c r="W129" s="297"/>
      <c r="X129" s="297"/>
      <c r="Y129" s="297"/>
      <c r="Z129" s="297"/>
      <c r="AA129" s="297"/>
      <c r="AB129" s="297"/>
      <c r="AC129" s="297"/>
      <c r="AD129" s="297"/>
      <c r="AE129" s="297"/>
      <c r="AF129" s="297"/>
      <c r="AG129" s="297"/>
      <c r="AH129" s="297"/>
      <c r="AI129" s="297"/>
      <c r="AJ129" s="297"/>
      <c r="AK129" s="297"/>
      <c r="AL129" s="297"/>
    </row>
    <row r="130" spans="1:38" s="298" customFormat="1" ht="20.100000000000001" customHeight="1" x14ac:dyDescent="0.25">
      <c r="A130" s="378"/>
      <c r="B130" s="378"/>
      <c r="C130" s="378"/>
      <c r="D130" s="378"/>
      <c r="E130" s="264" t="s">
        <v>251</v>
      </c>
      <c r="F130" s="283" t="s">
        <v>19</v>
      </c>
      <c r="G130" s="283" t="s">
        <v>19</v>
      </c>
      <c r="H130" s="283" t="s">
        <v>67</v>
      </c>
      <c r="I130" s="283" t="s">
        <v>19</v>
      </c>
      <c r="J130" s="283" t="s">
        <v>19</v>
      </c>
      <c r="K130" s="283" t="s">
        <v>19</v>
      </c>
      <c r="L130" s="283" t="s">
        <v>19</v>
      </c>
      <c r="M130" s="283" t="s">
        <v>19</v>
      </c>
      <c r="N130" s="296"/>
      <c r="O130" s="297"/>
      <c r="P130" s="297"/>
      <c r="Q130" s="297"/>
      <c r="R130" s="297"/>
      <c r="S130" s="297"/>
      <c r="T130" s="297"/>
      <c r="U130" s="297"/>
      <c r="V130" s="297"/>
      <c r="W130" s="297"/>
      <c r="X130" s="297"/>
      <c r="Y130" s="297"/>
      <c r="Z130" s="297"/>
      <c r="AA130" s="297"/>
      <c r="AB130" s="297"/>
      <c r="AC130" s="297"/>
      <c r="AD130" s="297"/>
      <c r="AE130" s="297"/>
      <c r="AF130" s="297"/>
      <c r="AG130" s="297"/>
      <c r="AH130" s="297"/>
      <c r="AI130" s="297"/>
      <c r="AJ130" s="297"/>
      <c r="AK130" s="297"/>
      <c r="AL130" s="297"/>
    </row>
    <row r="131" spans="1:38" s="298" customFormat="1" ht="20.100000000000001" customHeight="1" x14ac:dyDescent="0.25">
      <c r="A131" s="378"/>
      <c r="B131" s="378"/>
      <c r="C131" s="378"/>
      <c r="D131" s="378"/>
      <c r="E131" s="264" t="s">
        <v>345</v>
      </c>
      <c r="F131" s="283" t="s">
        <v>19</v>
      </c>
      <c r="G131" s="283" t="s">
        <v>19</v>
      </c>
      <c r="H131" s="283" t="s">
        <v>37</v>
      </c>
      <c r="I131" s="283" t="s">
        <v>19</v>
      </c>
      <c r="J131" s="283" t="s">
        <v>19</v>
      </c>
      <c r="K131" s="283" t="s">
        <v>19</v>
      </c>
      <c r="L131" s="283" t="s">
        <v>19</v>
      </c>
      <c r="M131" s="283" t="s">
        <v>19</v>
      </c>
      <c r="N131" s="296"/>
      <c r="O131" s="297"/>
      <c r="P131" s="297"/>
      <c r="Q131" s="297"/>
      <c r="R131" s="297"/>
      <c r="S131" s="297"/>
      <c r="T131" s="297"/>
      <c r="U131" s="297"/>
      <c r="V131" s="297"/>
      <c r="W131" s="297"/>
      <c r="X131" s="297"/>
      <c r="Y131" s="297"/>
      <c r="Z131" s="297"/>
      <c r="AA131" s="297"/>
      <c r="AB131" s="297"/>
      <c r="AC131" s="297"/>
      <c r="AD131" s="297"/>
      <c r="AE131" s="297"/>
      <c r="AF131" s="297"/>
      <c r="AG131" s="297"/>
      <c r="AH131" s="297"/>
      <c r="AI131" s="297"/>
      <c r="AJ131" s="297"/>
      <c r="AK131" s="297"/>
      <c r="AL131" s="297"/>
    </row>
    <row r="132" spans="1:38" s="298" customFormat="1" ht="20.100000000000001" customHeight="1" x14ac:dyDescent="0.25">
      <c r="A132" s="379"/>
      <c r="B132" s="379"/>
      <c r="C132" s="379"/>
      <c r="D132" s="379"/>
      <c r="E132" s="264" t="s">
        <v>32</v>
      </c>
      <c r="F132" s="283" t="s">
        <v>19</v>
      </c>
      <c r="G132" s="283" t="s">
        <v>19</v>
      </c>
      <c r="H132" s="283" t="s">
        <v>37</v>
      </c>
      <c r="I132" s="283" t="s">
        <v>19</v>
      </c>
      <c r="J132" s="283" t="s">
        <v>19</v>
      </c>
      <c r="K132" s="283" t="s">
        <v>19</v>
      </c>
      <c r="L132" s="283" t="s">
        <v>19</v>
      </c>
      <c r="M132" s="283" t="s">
        <v>19</v>
      </c>
      <c r="N132" s="296"/>
      <c r="O132" s="297"/>
      <c r="P132" s="297"/>
      <c r="Q132" s="297"/>
      <c r="R132" s="297"/>
      <c r="S132" s="297"/>
      <c r="T132" s="297"/>
      <c r="U132" s="297"/>
      <c r="V132" s="297"/>
      <c r="W132" s="297"/>
      <c r="X132" s="297"/>
      <c r="Y132" s="297"/>
      <c r="Z132" s="297"/>
      <c r="AA132" s="297"/>
      <c r="AB132" s="297"/>
      <c r="AC132" s="297"/>
      <c r="AD132" s="297"/>
      <c r="AE132" s="297"/>
      <c r="AF132" s="297"/>
      <c r="AG132" s="297"/>
      <c r="AH132" s="297"/>
      <c r="AI132" s="297"/>
      <c r="AJ132" s="297"/>
      <c r="AK132" s="297"/>
      <c r="AL132" s="297"/>
    </row>
    <row r="133" spans="1:38" s="298" customFormat="1" ht="50.1" customHeight="1" x14ac:dyDescent="0.25">
      <c r="A133" s="369">
        <v>1</v>
      </c>
      <c r="B133" s="363" t="s">
        <v>21</v>
      </c>
      <c r="C133" s="363" t="s">
        <v>33</v>
      </c>
      <c r="D133" s="363" t="s">
        <v>36</v>
      </c>
      <c r="E133" s="271" t="s">
        <v>423</v>
      </c>
      <c r="F133" s="102" t="s">
        <v>627</v>
      </c>
      <c r="G133" s="102" t="s">
        <v>25</v>
      </c>
      <c r="H133" s="193">
        <v>1</v>
      </c>
      <c r="I133" s="193">
        <v>0</v>
      </c>
      <c r="J133" s="193">
        <v>0</v>
      </c>
      <c r="K133" s="285">
        <v>1218.81</v>
      </c>
      <c r="L133" s="285">
        <v>0</v>
      </c>
      <c r="M133" s="285">
        <v>0</v>
      </c>
      <c r="N133" s="296"/>
      <c r="O133" s="297"/>
      <c r="P133" s="297"/>
      <c r="Q133" s="297"/>
      <c r="R133" s="297"/>
      <c r="S133" s="297"/>
      <c r="T133" s="297"/>
      <c r="U133" s="297"/>
      <c r="V133" s="297"/>
      <c r="W133" s="297"/>
      <c r="X133" s="297"/>
      <c r="Y133" s="297"/>
      <c r="Z133" s="297"/>
      <c r="AA133" s="297"/>
      <c r="AB133" s="297"/>
      <c r="AC133" s="297"/>
      <c r="AD133" s="297"/>
      <c r="AE133" s="297"/>
      <c r="AF133" s="297"/>
      <c r="AG133" s="297"/>
      <c r="AH133" s="297"/>
      <c r="AI133" s="297"/>
      <c r="AJ133" s="297"/>
      <c r="AK133" s="297"/>
      <c r="AL133" s="297"/>
    </row>
    <row r="134" spans="1:38" s="298" customFormat="1" ht="20.100000000000001" customHeight="1" x14ac:dyDescent="0.25">
      <c r="A134" s="378"/>
      <c r="B134" s="378"/>
      <c r="C134" s="378"/>
      <c r="D134" s="378"/>
      <c r="E134" s="264" t="s">
        <v>251</v>
      </c>
      <c r="F134" s="283" t="s">
        <v>19</v>
      </c>
      <c r="G134" s="283" t="s">
        <v>19</v>
      </c>
      <c r="H134" s="283" t="s">
        <v>37</v>
      </c>
      <c r="I134" s="283" t="s">
        <v>19</v>
      </c>
      <c r="J134" s="283" t="s">
        <v>19</v>
      </c>
      <c r="K134" s="283" t="s">
        <v>19</v>
      </c>
      <c r="L134" s="283" t="s">
        <v>19</v>
      </c>
      <c r="M134" s="283" t="s">
        <v>19</v>
      </c>
      <c r="N134" s="296"/>
      <c r="O134" s="297"/>
      <c r="P134" s="297"/>
      <c r="Q134" s="297"/>
      <c r="R134" s="297"/>
      <c r="S134" s="297"/>
      <c r="T134" s="297"/>
      <c r="U134" s="297"/>
      <c r="V134" s="297"/>
      <c r="W134" s="297"/>
      <c r="X134" s="297"/>
      <c r="Y134" s="297"/>
      <c r="Z134" s="297"/>
      <c r="AA134" s="297"/>
      <c r="AB134" s="297"/>
      <c r="AC134" s="297"/>
      <c r="AD134" s="297"/>
      <c r="AE134" s="297"/>
      <c r="AF134" s="297"/>
      <c r="AG134" s="297"/>
      <c r="AH134" s="297"/>
      <c r="AI134" s="297"/>
      <c r="AJ134" s="297"/>
      <c r="AK134" s="297"/>
      <c r="AL134" s="297"/>
    </row>
    <row r="135" spans="1:38" s="298" customFormat="1" ht="20.100000000000001" customHeight="1" x14ac:dyDescent="0.25">
      <c r="A135" s="378"/>
      <c r="B135" s="378"/>
      <c r="C135" s="378"/>
      <c r="D135" s="378"/>
      <c r="E135" s="264" t="s">
        <v>345</v>
      </c>
      <c r="F135" s="283" t="s">
        <v>19</v>
      </c>
      <c r="G135" s="283" t="s">
        <v>19</v>
      </c>
      <c r="H135" s="283" t="s">
        <v>59</v>
      </c>
      <c r="I135" s="283" t="s">
        <v>19</v>
      </c>
      <c r="J135" s="283" t="s">
        <v>19</v>
      </c>
      <c r="K135" s="283" t="s">
        <v>19</v>
      </c>
      <c r="L135" s="283" t="s">
        <v>19</v>
      </c>
      <c r="M135" s="283" t="s">
        <v>19</v>
      </c>
      <c r="N135" s="296"/>
      <c r="O135" s="297"/>
      <c r="P135" s="297"/>
      <c r="Q135" s="297"/>
      <c r="R135" s="297"/>
      <c r="S135" s="297"/>
      <c r="T135" s="297"/>
      <c r="U135" s="297"/>
      <c r="V135" s="297"/>
      <c r="W135" s="297"/>
      <c r="X135" s="297"/>
      <c r="Y135" s="297"/>
      <c r="Z135" s="297"/>
      <c r="AA135" s="297"/>
      <c r="AB135" s="297"/>
      <c r="AC135" s="297"/>
      <c r="AD135" s="297"/>
      <c r="AE135" s="297"/>
      <c r="AF135" s="297"/>
      <c r="AG135" s="297"/>
      <c r="AH135" s="297"/>
      <c r="AI135" s="297"/>
      <c r="AJ135" s="297"/>
      <c r="AK135" s="297"/>
      <c r="AL135" s="297"/>
    </row>
    <row r="136" spans="1:38" s="298" customFormat="1" ht="20.100000000000001" customHeight="1" x14ac:dyDescent="0.25">
      <c r="A136" s="379"/>
      <c r="B136" s="379"/>
      <c r="C136" s="379"/>
      <c r="D136" s="379"/>
      <c r="E136" s="264" t="s">
        <v>32</v>
      </c>
      <c r="F136" s="283" t="s">
        <v>19</v>
      </c>
      <c r="G136" s="283" t="s">
        <v>19</v>
      </c>
      <c r="H136" s="283" t="s">
        <v>59</v>
      </c>
      <c r="I136" s="283" t="s">
        <v>19</v>
      </c>
      <c r="J136" s="283" t="s">
        <v>19</v>
      </c>
      <c r="K136" s="283" t="s">
        <v>19</v>
      </c>
      <c r="L136" s="283" t="s">
        <v>19</v>
      </c>
      <c r="M136" s="283" t="s">
        <v>19</v>
      </c>
      <c r="N136" s="296"/>
      <c r="O136" s="297"/>
      <c r="P136" s="297"/>
      <c r="Q136" s="297"/>
      <c r="R136" s="297"/>
      <c r="S136" s="297"/>
      <c r="T136" s="297"/>
      <c r="U136" s="297"/>
      <c r="V136" s="297"/>
      <c r="W136" s="297"/>
      <c r="X136" s="297"/>
      <c r="Y136" s="297"/>
      <c r="Z136" s="297"/>
      <c r="AA136" s="297"/>
      <c r="AB136" s="297"/>
      <c r="AC136" s="297"/>
      <c r="AD136" s="297"/>
      <c r="AE136" s="297"/>
      <c r="AF136" s="297"/>
      <c r="AG136" s="297"/>
      <c r="AH136" s="297"/>
      <c r="AI136" s="297"/>
      <c r="AJ136" s="297"/>
      <c r="AK136" s="297"/>
      <c r="AL136" s="297"/>
    </row>
    <row r="137" spans="1:38" s="298" customFormat="1" ht="49.5" customHeight="1" x14ac:dyDescent="0.25">
      <c r="A137" s="369">
        <v>1</v>
      </c>
      <c r="B137" s="363" t="s">
        <v>21</v>
      </c>
      <c r="C137" s="363" t="s">
        <v>33</v>
      </c>
      <c r="D137" s="363" t="s">
        <v>36</v>
      </c>
      <c r="E137" s="309" t="s">
        <v>575</v>
      </c>
      <c r="F137" s="310" t="s">
        <v>626</v>
      </c>
      <c r="G137" s="310" t="s">
        <v>25</v>
      </c>
      <c r="H137" s="313">
        <v>28</v>
      </c>
      <c r="I137" s="313">
        <v>0</v>
      </c>
      <c r="J137" s="313">
        <v>0</v>
      </c>
      <c r="K137" s="314">
        <v>1000</v>
      </c>
      <c r="L137" s="314">
        <v>0</v>
      </c>
      <c r="M137" s="314">
        <v>0</v>
      </c>
      <c r="N137" s="296"/>
      <c r="O137" s="297"/>
      <c r="P137" s="297"/>
      <c r="Q137" s="297"/>
      <c r="R137" s="297"/>
      <c r="S137" s="297"/>
      <c r="T137" s="297"/>
      <c r="U137" s="297"/>
      <c r="V137" s="297"/>
      <c r="W137" s="297"/>
      <c r="X137" s="297"/>
      <c r="Y137" s="297"/>
      <c r="Z137" s="297"/>
      <c r="AA137" s="297"/>
      <c r="AB137" s="297"/>
      <c r="AC137" s="297"/>
      <c r="AD137" s="297"/>
      <c r="AE137" s="297"/>
      <c r="AF137" s="297"/>
      <c r="AG137" s="297"/>
      <c r="AH137" s="297"/>
      <c r="AI137" s="297"/>
      <c r="AJ137" s="297"/>
      <c r="AK137" s="297"/>
      <c r="AL137" s="297"/>
    </row>
    <row r="138" spans="1:38" s="298" customFormat="1" ht="20.100000000000001" customHeight="1" x14ac:dyDescent="0.25">
      <c r="A138" s="378"/>
      <c r="B138" s="378"/>
      <c r="C138" s="378"/>
      <c r="D138" s="378"/>
      <c r="E138" s="264" t="s">
        <v>251</v>
      </c>
      <c r="F138" s="283" t="s">
        <v>19</v>
      </c>
      <c r="G138" s="283" t="s">
        <v>19</v>
      </c>
      <c r="H138" s="283" t="s">
        <v>61</v>
      </c>
      <c r="I138" s="283" t="s">
        <v>19</v>
      </c>
      <c r="J138" s="283" t="s">
        <v>19</v>
      </c>
      <c r="K138" s="283" t="s">
        <v>19</v>
      </c>
      <c r="L138" s="283" t="s">
        <v>19</v>
      </c>
      <c r="M138" s="283" t="s">
        <v>19</v>
      </c>
      <c r="N138" s="296"/>
      <c r="O138" s="297"/>
      <c r="P138" s="297"/>
      <c r="Q138" s="297"/>
      <c r="R138" s="297"/>
      <c r="S138" s="297"/>
      <c r="T138" s="297"/>
      <c r="U138" s="297"/>
      <c r="V138" s="297"/>
      <c r="W138" s="297"/>
      <c r="X138" s="297"/>
      <c r="Y138" s="297"/>
      <c r="Z138" s="297"/>
      <c r="AA138" s="297"/>
      <c r="AB138" s="297"/>
      <c r="AC138" s="297"/>
      <c r="AD138" s="297"/>
      <c r="AE138" s="297"/>
      <c r="AF138" s="297"/>
      <c r="AG138" s="297"/>
      <c r="AH138" s="297"/>
      <c r="AI138" s="297"/>
      <c r="AJ138" s="297"/>
      <c r="AK138" s="297"/>
      <c r="AL138" s="297"/>
    </row>
    <row r="139" spans="1:38" s="298" customFormat="1" ht="20.100000000000001" customHeight="1" x14ac:dyDescent="0.25">
      <c r="A139" s="378"/>
      <c r="B139" s="378"/>
      <c r="C139" s="378"/>
      <c r="D139" s="378"/>
      <c r="E139" s="264" t="s">
        <v>345</v>
      </c>
      <c r="F139" s="283" t="s">
        <v>19</v>
      </c>
      <c r="G139" s="283" t="s">
        <v>19</v>
      </c>
      <c r="H139" s="283" t="s">
        <v>39</v>
      </c>
      <c r="I139" s="283" t="s">
        <v>19</v>
      </c>
      <c r="J139" s="283" t="s">
        <v>19</v>
      </c>
      <c r="K139" s="283" t="s">
        <v>19</v>
      </c>
      <c r="L139" s="283" t="s">
        <v>19</v>
      </c>
      <c r="M139" s="283" t="s">
        <v>19</v>
      </c>
      <c r="N139" s="296"/>
      <c r="O139" s="297"/>
      <c r="P139" s="297"/>
      <c r="Q139" s="297"/>
      <c r="R139" s="297"/>
      <c r="S139" s="297"/>
      <c r="T139" s="297"/>
      <c r="U139" s="297"/>
      <c r="V139" s="297"/>
      <c r="W139" s="297"/>
      <c r="X139" s="297"/>
      <c r="Y139" s="297"/>
      <c r="Z139" s="297"/>
      <c r="AA139" s="297"/>
      <c r="AB139" s="297"/>
      <c r="AC139" s="297"/>
      <c r="AD139" s="297"/>
      <c r="AE139" s="297"/>
      <c r="AF139" s="297"/>
      <c r="AG139" s="297"/>
      <c r="AH139" s="297"/>
      <c r="AI139" s="297"/>
      <c r="AJ139" s="297"/>
      <c r="AK139" s="297"/>
      <c r="AL139" s="297"/>
    </row>
    <row r="140" spans="1:38" s="298" customFormat="1" ht="20.100000000000001" customHeight="1" x14ac:dyDescent="0.25">
      <c r="A140" s="379"/>
      <c r="B140" s="379"/>
      <c r="C140" s="379"/>
      <c r="D140" s="379"/>
      <c r="E140" s="264" t="s">
        <v>32</v>
      </c>
      <c r="F140" s="283" t="s">
        <v>19</v>
      </c>
      <c r="G140" s="283" t="s">
        <v>19</v>
      </c>
      <c r="H140" s="283" t="s">
        <v>39</v>
      </c>
      <c r="I140" s="283" t="s">
        <v>19</v>
      </c>
      <c r="J140" s="283" t="s">
        <v>19</v>
      </c>
      <c r="K140" s="283" t="s">
        <v>19</v>
      </c>
      <c r="L140" s="283" t="s">
        <v>19</v>
      </c>
      <c r="M140" s="283" t="s">
        <v>19</v>
      </c>
      <c r="N140" s="296"/>
      <c r="O140" s="297"/>
      <c r="P140" s="297"/>
      <c r="Q140" s="297"/>
      <c r="R140" s="297"/>
      <c r="S140" s="297"/>
      <c r="T140" s="297"/>
      <c r="U140" s="297"/>
      <c r="V140" s="297"/>
      <c r="W140" s="297"/>
      <c r="X140" s="297"/>
      <c r="Y140" s="297"/>
      <c r="Z140" s="297"/>
      <c r="AA140" s="297"/>
      <c r="AB140" s="297"/>
      <c r="AC140" s="297"/>
      <c r="AD140" s="297"/>
      <c r="AE140" s="297"/>
      <c r="AF140" s="297"/>
      <c r="AG140" s="297"/>
      <c r="AH140" s="297"/>
      <c r="AI140" s="297"/>
      <c r="AJ140" s="297"/>
      <c r="AK140" s="297"/>
      <c r="AL140" s="297"/>
    </row>
    <row r="141" spans="1:38" ht="69.95" customHeight="1" x14ac:dyDescent="0.25">
      <c r="A141" s="152">
        <v>1</v>
      </c>
      <c r="B141" s="151" t="s">
        <v>21</v>
      </c>
      <c r="C141" s="151" t="s">
        <v>44</v>
      </c>
      <c r="D141" s="151" t="s">
        <v>19</v>
      </c>
      <c r="E141" s="158" t="s">
        <v>45</v>
      </c>
      <c r="F141" s="151" t="s">
        <v>24</v>
      </c>
      <c r="G141" s="151" t="s">
        <v>25</v>
      </c>
      <c r="H141" s="151">
        <f t="shared" ref="H141:M141" si="3">H142</f>
        <v>1</v>
      </c>
      <c r="I141" s="151">
        <f t="shared" si="3"/>
        <v>0</v>
      </c>
      <c r="J141" s="151">
        <f t="shared" si="3"/>
        <v>0</v>
      </c>
      <c r="K141" s="153">
        <f>K142</f>
        <v>47636.37</v>
      </c>
      <c r="L141" s="153">
        <f t="shared" si="3"/>
        <v>0</v>
      </c>
      <c r="M141" s="153">
        <f t="shared" si="3"/>
        <v>0</v>
      </c>
    </row>
    <row r="142" spans="1:38" ht="39.950000000000003" customHeight="1" x14ac:dyDescent="0.25">
      <c r="A142" s="366">
        <v>1</v>
      </c>
      <c r="B142" s="360" t="s">
        <v>21</v>
      </c>
      <c r="C142" s="360" t="s">
        <v>44</v>
      </c>
      <c r="D142" s="360" t="s">
        <v>78</v>
      </c>
      <c r="E142" s="104" t="s">
        <v>46</v>
      </c>
      <c r="F142" s="102" t="s">
        <v>24</v>
      </c>
      <c r="G142" s="102" t="s">
        <v>25</v>
      </c>
      <c r="H142" s="305">
        <v>1</v>
      </c>
      <c r="I142" s="305">
        <v>0</v>
      </c>
      <c r="J142" s="305">
        <v>0</v>
      </c>
      <c r="K142" s="103">
        <v>47636.37</v>
      </c>
      <c r="L142" s="159">
        <v>0</v>
      </c>
      <c r="M142" s="305">
        <v>0</v>
      </c>
    </row>
    <row r="143" spans="1:38" ht="20.100000000000001" customHeight="1" x14ac:dyDescent="0.25">
      <c r="A143" s="367"/>
      <c r="B143" s="361"/>
      <c r="C143" s="361"/>
      <c r="D143" s="361"/>
      <c r="E143" s="95" t="s">
        <v>351</v>
      </c>
      <c r="F143" s="41" t="s">
        <v>19</v>
      </c>
      <c r="G143" s="41" t="s">
        <v>19</v>
      </c>
      <c r="H143" s="41" t="s">
        <v>59</v>
      </c>
      <c r="I143" s="41" t="s">
        <v>19</v>
      </c>
      <c r="J143" s="41" t="s">
        <v>19</v>
      </c>
      <c r="K143" s="41" t="s">
        <v>19</v>
      </c>
      <c r="L143" s="41" t="s">
        <v>19</v>
      </c>
      <c r="M143" s="41" t="s">
        <v>19</v>
      </c>
    </row>
    <row r="144" spans="1:38" ht="20.100000000000001" customHeight="1" x14ac:dyDescent="0.25">
      <c r="A144" s="367"/>
      <c r="B144" s="361"/>
      <c r="C144" s="361"/>
      <c r="D144" s="361"/>
      <c r="E144" s="95" t="s">
        <v>350</v>
      </c>
      <c r="F144" s="41" t="s">
        <v>19</v>
      </c>
      <c r="G144" s="41" t="s">
        <v>19</v>
      </c>
      <c r="H144" s="283" t="s">
        <v>231</v>
      </c>
      <c r="I144" s="41" t="s">
        <v>19</v>
      </c>
      <c r="J144" s="41" t="s">
        <v>19</v>
      </c>
      <c r="K144" s="41" t="s">
        <v>19</v>
      </c>
      <c r="L144" s="41" t="s">
        <v>19</v>
      </c>
      <c r="M144" s="41" t="s">
        <v>19</v>
      </c>
    </row>
    <row r="145" spans="1:38" ht="20.100000000000001" customHeight="1" x14ac:dyDescent="0.25">
      <c r="A145" s="368"/>
      <c r="B145" s="362"/>
      <c r="C145" s="362"/>
      <c r="D145" s="362"/>
      <c r="E145" s="95" t="s">
        <v>32</v>
      </c>
      <c r="F145" s="41" t="s">
        <v>19</v>
      </c>
      <c r="G145" s="41" t="s">
        <v>19</v>
      </c>
      <c r="H145" s="283" t="s">
        <v>39</v>
      </c>
      <c r="I145" s="41" t="s">
        <v>19</v>
      </c>
      <c r="J145" s="41" t="s">
        <v>19</v>
      </c>
      <c r="K145" s="41" t="s">
        <v>19</v>
      </c>
      <c r="L145" s="41" t="s">
        <v>19</v>
      </c>
      <c r="M145" s="41" t="s">
        <v>19</v>
      </c>
    </row>
    <row r="146" spans="1:38" ht="39.950000000000003" customHeight="1" x14ac:dyDescent="0.25">
      <c r="A146" s="386">
        <v>1</v>
      </c>
      <c r="B146" s="387" t="s">
        <v>21</v>
      </c>
      <c r="C146" s="387" t="s">
        <v>47</v>
      </c>
      <c r="D146" s="387" t="s">
        <v>19</v>
      </c>
      <c r="E146" s="388" t="s">
        <v>48</v>
      </c>
      <c r="F146" s="151" t="s">
        <v>24</v>
      </c>
      <c r="G146" s="151" t="s">
        <v>25</v>
      </c>
      <c r="H146" s="154">
        <f>H148+H159+H166</f>
        <v>2</v>
      </c>
      <c r="I146" s="154">
        <f t="shared" ref="I146:J146" si="4">I148+I159+I166</f>
        <v>0</v>
      </c>
      <c r="J146" s="154">
        <f t="shared" si="4"/>
        <v>1</v>
      </c>
      <c r="K146" s="358">
        <f>K148+K159+K166</f>
        <v>67894.61</v>
      </c>
      <c r="L146" s="358">
        <f t="shared" ref="L146:M146" si="5">L148+L159+L166</f>
        <v>37000</v>
      </c>
      <c r="M146" s="358">
        <f t="shared" si="5"/>
        <v>37000</v>
      </c>
    </row>
    <row r="147" spans="1:38" ht="50.1" customHeight="1" x14ac:dyDescent="0.25">
      <c r="A147" s="359"/>
      <c r="B147" s="359"/>
      <c r="C147" s="359"/>
      <c r="D147" s="359"/>
      <c r="E147" s="389"/>
      <c r="F147" s="151" t="s">
        <v>398</v>
      </c>
      <c r="G147" s="151" t="s">
        <v>462</v>
      </c>
      <c r="H147" s="154">
        <f>H149</f>
        <v>1</v>
      </c>
      <c r="I147" s="154">
        <f t="shared" ref="I147:J147" si="6">I149</f>
        <v>0</v>
      </c>
      <c r="J147" s="154">
        <f t="shared" si="6"/>
        <v>0</v>
      </c>
      <c r="K147" s="359"/>
      <c r="L147" s="359"/>
      <c r="M147" s="359"/>
    </row>
    <row r="148" spans="1:38" ht="30" customHeight="1" x14ac:dyDescent="0.25">
      <c r="A148" s="366">
        <v>1</v>
      </c>
      <c r="B148" s="360" t="s">
        <v>21</v>
      </c>
      <c r="C148" s="360" t="s">
        <v>47</v>
      </c>
      <c r="D148" s="360" t="s">
        <v>36</v>
      </c>
      <c r="E148" s="390" t="s">
        <v>259</v>
      </c>
      <c r="F148" s="102" t="s">
        <v>24</v>
      </c>
      <c r="G148" s="102" t="s">
        <v>25</v>
      </c>
      <c r="H148" s="101">
        <v>0</v>
      </c>
      <c r="I148" s="101">
        <v>0</v>
      </c>
      <c r="J148" s="101">
        <v>1</v>
      </c>
      <c r="K148" s="383">
        <f>25583.09+300+9491.92+39.44</f>
        <v>35414.450000000004</v>
      </c>
      <c r="L148" s="383">
        <v>37000</v>
      </c>
      <c r="M148" s="383">
        <v>37000</v>
      </c>
    </row>
    <row r="149" spans="1:38" ht="30" customHeight="1" x14ac:dyDescent="0.25">
      <c r="A149" s="367"/>
      <c r="B149" s="361"/>
      <c r="C149" s="361"/>
      <c r="D149" s="361"/>
      <c r="E149" s="424"/>
      <c r="F149" s="102" t="s">
        <v>398</v>
      </c>
      <c r="G149" s="102" t="s">
        <v>25</v>
      </c>
      <c r="H149" s="101">
        <v>1</v>
      </c>
      <c r="I149" s="101">
        <v>0</v>
      </c>
      <c r="J149" s="101">
        <v>0</v>
      </c>
      <c r="K149" s="416"/>
      <c r="L149" s="416"/>
      <c r="M149" s="416"/>
      <c r="O149" s="281"/>
      <c r="P149" s="281"/>
      <c r="Q149" s="281"/>
      <c r="R149" s="281"/>
      <c r="S149" s="281"/>
      <c r="T149" s="281"/>
      <c r="U149" s="281"/>
      <c r="V149" s="281"/>
      <c r="W149" s="281"/>
      <c r="X149" s="281"/>
      <c r="Y149" s="281"/>
      <c r="Z149" s="281"/>
      <c r="AA149" s="281"/>
      <c r="AB149" s="281"/>
      <c r="AC149" s="281"/>
      <c r="AD149" s="281"/>
      <c r="AE149" s="281"/>
      <c r="AF149" s="281"/>
      <c r="AG149" s="281"/>
      <c r="AH149" s="281"/>
      <c r="AI149" s="281"/>
      <c r="AJ149" s="281"/>
      <c r="AK149" s="281"/>
      <c r="AL149" s="281"/>
    </row>
    <row r="150" spans="1:38" ht="20.100000000000001" customHeight="1" x14ac:dyDescent="0.25">
      <c r="A150" s="367"/>
      <c r="B150" s="361"/>
      <c r="C150" s="361"/>
      <c r="D150" s="361"/>
      <c r="E150" s="264" t="s">
        <v>612</v>
      </c>
      <c r="F150" s="283" t="s">
        <v>19</v>
      </c>
      <c r="G150" s="283" t="s">
        <v>19</v>
      </c>
      <c r="H150" s="283" t="s">
        <v>73</v>
      </c>
      <c r="I150" s="282" t="s">
        <v>19</v>
      </c>
      <c r="J150" s="282" t="s">
        <v>19</v>
      </c>
      <c r="K150" s="282" t="s">
        <v>19</v>
      </c>
      <c r="L150" s="282" t="s">
        <v>19</v>
      </c>
      <c r="M150" s="282" t="s">
        <v>19</v>
      </c>
      <c r="O150" s="267"/>
      <c r="P150" s="267"/>
      <c r="Q150" s="267"/>
      <c r="R150" s="267"/>
      <c r="S150" s="267"/>
      <c r="T150" s="267"/>
      <c r="U150" s="267"/>
      <c r="V150" s="267"/>
      <c r="W150" s="267"/>
      <c r="X150" s="267"/>
      <c r="Y150" s="267"/>
      <c r="Z150" s="267"/>
      <c r="AA150" s="267"/>
      <c r="AB150" s="267"/>
      <c r="AC150" s="267"/>
      <c r="AD150" s="267"/>
      <c r="AE150" s="267"/>
      <c r="AF150" s="267"/>
      <c r="AG150" s="267"/>
      <c r="AH150" s="267"/>
      <c r="AI150" s="267"/>
      <c r="AJ150" s="267"/>
      <c r="AK150" s="267"/>
      <c r="AL150" s="267"/>
    </row>
    <row r="151" spans="1:38" ht="20.100000000000001" customHeight="1" x14ac:dyDescent="0.25">
      <c r="A151" s="367"/>
      <c r="B151" s="361"/>
      <c r="C151" s="361"/>
      <c r="D151" s="361"/>
      <c r="E151" s="264" t="s">
        <v>613</v>
      </c>
      <c r="F151" s="283" t="s">
        <v>19</v>
      </c>
      <c r="G151" s="283" t="s">
        <v>19</v>
      </c>
      <c r="H151" s="283" t="s">
        <v>73</v>
      </c>
      <c r="I151" s="282" t="s">
        <v>19</v>
      </c>
      <c r="J151" s="282" t="s">
        <v>19</v>
      </c>
      <c r="K151" s="282" t="s">
        <v>19</v>
      </c>
      <c r="L151" s="282" t="s">
        <v>19</v>
      </c>
      <c r="M151" s="282" t="s">
        <v>19</v>
      </c>
      <c r="O151" s="281"/>
      <c r="P151" s="281"/>
      <c r="Q151" s="281"/>
      <c r="R151" s="281"/>
      <c r="S151" s="281"/>
      <c r="T151" s="281"/>
      <c r="U151" s="281"/>
      <c r="V151" s="281"/>
      <c r="W151" s="281"/>
      <c r="X151" s="281"/>
      <c r="Y151" s="281"/>
      <c r="Z151" s="281"/>
      <c r="AA151" s="281"/>
      <c r="AB151" s="281"/>
      <c r="AC151" s="281"/>
      <c r="AD151" s="281"/>
      <c r="AE151" s="281"/>
      <c r="AF151" s="281"/>
      <c r="AG151" s="281"/>
      <c r="AH151" s="281"/>
      <c r="AI151" s="281"/>
      <c r="AJ151" s="281"/>
      <c r="AK151" s="281"/>
      <c r="AL151" s="281"/>
    </row>
    <row r="152" spans="1:38" ht="20.100000000000001" customHeight="1" x14ac:dyDescent="0.25">
      <c r="A152" s="367"/>
      <c r="B152" s="361"/>
      <c r="C152" s="361"/>
      <c r="D152" s="361"/>
      <c r="E152" s="264" t="s">
        <v>624</v>
      </c>
      <c r="F152" s="283" t="s">
        <v>19</v>
      </c>
      <c r="G152" s="283" t="s">
        <v>19</v>
      </c>
      <c r="H152" s="283" t="s">
        <v>38</v>
      </c>
      <c r="I152" s="282" t="s">
        <v>19</v>
      </c>
      <c r="J152" s="282" t="s">
        <v>19</v>
      </c>
      <c r="K152" s="282" t="s">
        <v>19</v>
      </c>
      <c r="L152" s="282" t="s">
        <v>19</v>
      </c>
      <c r="M152" s="282" t="s">
        <v>19</v>
      </c>
      <c r="O152" s="267"/>
      <c r="P152" s="267"/>
      <c r="Q152" s="267"/>
      <c r="R152" s="267"/>
      <c r="S152" s="267"/>
      <c r="T152" s="267"/>
      <c r="U152" s="267"/>
      <c r="V152" s="267"/>
      <c r="W152" s="267"/>
      <c r="X152" s="267"/>
      <c r="Y152" s="267"/>
      <c r="Z152" s="267"/>
      <c r="AA152" s="267"/>
      <c r="AB152" s="267"/>
      <c r="AC152" s="267"/>
      <c r="AD152" s="267"/>
      <c r="AE152" s="267"/>
      <c r="AF152" s="267"/>
      <c r="AG152" s="267"/>
      <c r="AH152" s="267"/>
      <c r="AI152" s="267"/>
      <c r="AJ152" s="267"/>
      <c r="AK152" s="267"/>
      <c r="AL152" s="267"/>
    </row>
    <row r="153" spans="1:38" ht="20.100000000000001" customHeight="1" x14ac:dyDescent="0.25">
      <c r="A153" s="367"/>
      <c r="B153" s="361"/>
      <c r="C153" s="361"/>
      <c r="D153" s="361"/>
      <c r="E153" s="264" t="s">
        <v>625</v>
      </c>
      <c r="F153" s="283" t="s">
        <v>19</v>
      </c>
      <c r="G153" s="283" t="s">
        <v>19</v>
      </c>
      <c r="H153" s="283" t="s">
        <v>38</v>
      </c>
      <c r="I153" s="282" t="s">
        <v>19</v>
      </c>
      <c r="J153" s="282" t="s">
        <v>19</v>
      </c>
      <c r="K153" s="282" t="s">
        <v>19</v>
      </c>
      <c r="L153" s="282" t="s">
        <v>19</v>
      </c>
      <c r="M153" s="282" t="s">
        <v>19</v>
      </c>
      <c r="O153" s="267"/>
      <c r="P153" s="267"/>
      <c r="Q153" s="267"/>
      <c r="R153" s="267"/>
      <c r="S153" s="267"/>
      <c r="T153" s="267"/>
      <c r="U153" s="267"/>
      <c r="V153" s="267"/>
      <c r="W153" s="267"/>
      <c r="X153" s="267"/>
      <c r="Y153" s="267"/>
      <c r="Z153" s="267"/>
      <c r="AA153" s="267"/>
      <c r="AB153" s="267"/>
      <c r="AC153" s="267"/>
      <c r="AD153" s="267"/>
      <c r="AE153" s="267"/>
      <c r="AF153" s="267"/>
      <c r="AG153" s="267"/>
      <c r="AH153" s="267"/>
      <c r="AI153" s="267"/>
      <c r="AJ153" s="267"/>
      <c r="AK153" s="267"/>
      <c r="AL153" s="267"/>
    </row>
    <row r="154" spans="1:38" ht="20.100000000000001" customHeight="1" x14ac:dyDescent="0.25">
      <c r="A154" s="367"/>
      <c r="B154" s="361"/>
      <c r="C154" s="361"/>
      <c r="D154" s="361"/>
      <c r="E154" s="264" t="s">
        <v>623</v>
      </c>
      <c r="F154" s="283" t="s">
        <v>19</v>
      </c>
      <c r="G154" s="283" t="s">
        <v>19</v>
      </c>
      <c r="H154" s="283" t="s">
        <v>231</v>
      </c>
      <c r="I154" s="282" t="s">
        <v>19</v>
      </c>
      <c r="J154" s="282" t="s">
        <v>19</v>
      </c>
      <c r="K154" s="282" t="s">
        <v>19</v>
      </c>
      <c r="L154" s="282" t="s">
        <v>19</v>
      </c>
      <c r="M154" s="282" t="s">
        <v>19</v>
      </c>
      <c r="O154" s="281"/>
      <c r="P154" s="281"/>
      <c r="Q154" s="281"/>
      <c r="R154" s="281"/>
      <c r="S154" s="281"/>
      <c r="T154" s="281"/>
      <c r="U154" s="281"/>
      <c r="V154" s="281"/>
      <c r="W154" s="281"/>
      <c r="X154" s="281"/>
      <c r="Y154" s="281"/>
      <c r="Z154" s="281"/>
      <c r="AA154" s="281"/>
      <c r="AB154" s="281"/>
      <c r="AC154" s="281"/>
      <c r="AD154" s="281"/>
      <c r="AE154" s="281"/>
      <c r="AF154" s="281"/>
      <c r="AG154" s="281"/>
      <c r="AH154" s="281"/>
      <c r="AI154" s="281"/>
      <c r="AJ154" s="281"/>
      <c r="AK154" s="281"/>
      <c r="AL154" s="281"/>
    </row>
    <row r="155" spans="1:38" ht="20.100000000000001" customHeight="1" x14ac:dyDescent="0.25">
      <c r="A155" s="367"/>
      <c r="B155" s="361"/>
      <c r="C155" s="361"/>
      <c r="D155" s="361"/>
      <c r="E155" s="264" t="s">
        <v>614</v>
      </c>
      <c r="F155" s="283" t="s">
        <v>19</v>
      </c>
      <c r="G155" s="283" t="s">
        <v>19</v>
      </c>
      <c r="H155" s="283" t="s">
        <v>231</v>
      </c>
      <c r="I155" s="282" t="s">
        <v>19</v>
      </c>
      <c r="J155" s="282" t="s">
        <v>19</v>
      </c>
      <c r="K155" s="282" t="s">
        <v>19</v>
      </c>
      <c r="L155" s="282" t="s">
        <v>19</v>
      </c>
      <c r="M155" s="282" t="s">
        <v>19</v>
      </c>
      <c r="O155" s="281"/>
      <c r="P155" s="281"/>
      <c r="Q155" s="281"/>
      <c r="R155" s="281"/>
      <c r="S155" s="281"/>
      <c r="T155" s="281"/>
      <c r="U155" s="281"/>
      <c r="V155" s="281"/>
      <c r="W155" s="281"/>
      <c r="X155" s="281"/>
      <c r="Y155" s="281"/>
      <c r="Z155" s="281"/>
      <c r="AA155" s="281"/>
      <c r="AB155" s="281"/>
      <c r="AC155" s="281"/>
      <c r="AD155" s="281"/>
      <c r="AE155" s="281"/>
      <c r="AF155" s="281"/>
      <c r="AG155" s="281"/>
      <c r="AH155" s="281"/>
      <c r="AI155" s="281"/>
      <c r="AJ155" s="281"/>
      <c r="AK155" s="281"/>
      <c r="AL155" s="281"/>
    </row>
    <row r="156" spans="1:38" ht="20.100000000000001" customHeight="1" x14ac:dyDescent="0.25">
      <c r="A156" s="367"/>
      <c r="B156" s="361"/>
      <c r="C156" s="361"/>
      <c r="D156" s="361"/>
      <c r="E156" s="95" t="s">
        <v>251</v>
      </c>
      <c r="F156" s="41" t="s">
        <v>19</v>
      </c>
      <c r="G156" s="41" t="s">
        <v>19</v>
      </c>
      <c r="H156" s="41" t="s">
        <v>233</v>
      </c>
      <c r="I156" s="41" t="s">
        <v>19</v>
      </c>
      <c r="J156" s="41" t="s">
        <v>19</v>
      </c>
      <c r="K156" s="41" t="s">
        <v>19</v>
      </c>
      <c r="L156" s="41" t="s">
        <v>19</v>
      </c>
      <c r="M156" s="41" t="s">
        <v>19</v>
      </c>
    </row>
    <row r="157" spans="1:38" s="82" customFormat="1" ht="20.100000000000001" customHeight="1" x14ac:dyDescent="0.25">
      <c r="A157" s="367"/>
      <c r="B157" s="361"/>
      <c r="C157" s="361"/>
      <c r="D157" s="361"/>
      <c r="E157" s="95" t="s">
        <v>345</v>
      </c>
      <c r="F157" s="41" t="s">
        <v>19</v>
      </c>
      <c r="G157" s="41" t="s">
        <v>19</v>
      </c>
      <c r="H157" s="41" t="s">
        <v>19</v>
      </c>
      <c r="I157" s="41" t="s">
        <v>19</v>
      </c>
      <c r="J157" s="41" t="s">
        <v>281</v>
      </c>
      <c r="K157" s="41" t="s">
        <v>19</v>
      </c>
      <c r="L157" s="41" t="s">
        <v>19</v>
      </c>
      <c r="M157" s="41" t="s">
        <v>19</v>
      </c>
      <c r="N157" s="99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  <c r="AA157" s="100"/>
      <c r="AB157" s="100"/>
      <c r="AC157" s="100"/>
      <c r="AD157" s="100"/>
      <c r="AE157" s="100"/>
      <c r="AF157" s="100"/>
      <c r="AG157" s="100"/>
      <c r="AH157" s="100"/>
      <c r="AI157" s="100"/>
      <c r="AJ157" s="100"/>
      <c r="AK157" s="100"/>
      <c r="AL157" s="100"/>
    </row>
    <row r="158" spans="1:38" ht="20.100000000000001" customHeight="1" x14ac:dyDescent="0.25">
      <c r="A158" s="368"/>
      <c r="B158" s="362"/>
      <c r="C158" s="362"/>
      <c r="D158" s="362"/>
      <c r="E158" s="95" t="s">
        <v>32</v>
      </c>
      <c r="F158" s="41" t="s">
        <v>19</v>
      </c>
      <c r="G158" s="41" t="s">
        <v>19</v>
      </c>
      <c r="H158" s="41" t="s">
        <v>19</v>
      </c>
      <c r="I158" s="41" t="s">
        <v>19</v>
      </c>
      <c r="J158" s="41" t="s">
        <v>39</v>
      </c>
      <c r="K158" s="41" t="s">
        <v>19</v>
      </c>
      <c r="L158" s="41" t="s">
        <v>19</v>
      </c>
      <c r="M158" s="41" t="s">
        <v>19</v>
      </c>
    </row>
    <row r="159" spans="1:38" s="298" customFormat="1" ht="50.1" customHeight="1" x14ac:dyDescent="0.25">
      <c r="A159" s="369">
        <v>1</v>
      </c>
      <c r="B159" s="363" t="s">
        <v>21</v>
      </c>
      <c r="C159" s="363" t="s">
        <v>47</v>
      </c>
      <c r="D159" s="363" t="s">
        <v>36</v>
      </c>
      <c r="E159" s="273" t="s">
        <v>615</v>
      </c>
      <c r="F159" s="102" t="s">
        <v>24</v>
      </c>
      <c r="G159" s="102" t="s">
        <v>25</v>
      </c>
      <c r="H159" s="101">
        <v>1</v>
      </c>
      <c r="I159" s="101">
        <v>0</v>
      </c>
      <c r="J159" s="101">
        <v>0</v>
      </c>
      <c r="K159" s="285">
        <f>20000+4000</f>
        <v>24000</v>
      </c>
      <c r="L159" s="285">
        <v>0</v>
      </c>
      <c r="M159" s="285">
        <v>0</v>
      </c>
      <c r="N159" s="296"/>
      <c r="O159" s="297"/>
      <c r="P159" s="297"/>
      <c r="Q159" s="297"/>
      <c r="R159" s="297"/>
      <c r="S159" s="297"/>
      <c r="T159" s="297"/>
      <c r="U159" s="297"/>
      <c r="V159" s="297"/>
      <c r="W159" s="297"/>
      <c r="X159" s="297"/>
      <c r="Y159" s="297"/>
      <c r="Z159" s="297"/>
      <c r="AA159" s="297"/>
      <c r="AB159" s="297"/>
      <c r="AC159" s="297"/>
      <c r="AD159" s="297"/>
      <c r="AE159" s="297"/>
      <c r="AF159" s="297"/>
      <c r="AG159" s="297"/>
      <c r="AH159" s="297"/>
      <c r="AI159" s="297"/>
      <c r="AJ159" s="297"/>
      <c r="AK159" s="297"/>
      <c r="AL159" s="297"/>
    </row>
    <row r="160" spans="1:38" s="298" customFormat="1" ht="30" customHeight="1" x14ac:dyDescent="0.25">
      <c r="A160" s="370"/>
      <c r="B160" s="364"/>
      <c r="C160" s="364"/>
      <c r="D160" s="364"/>
      <c r="E160" s="264" t="s">
        <v>617</v>
      </c>
      <c r="F160" s="283" t="s">
        <v>19</v>
      </c>
      <c r="G160" s="283" t="s">
        <v>19</v>
      </c>
      <c r="H160" s="283" t="s">
        <v>59</v>
      </c>
      <c r="I160" s="283" t="s">
        <v>19</v>
      </c>
      <c r="J160" s="283" t="s">
        <v>19</v>
      </c>
      <c r="K160" s="283" t="s">
        <v>19</v>
      </c>
      <c r="L160" s="283" t="s">
        <v>19</v>
      </c>
      <c r="M160" s="283" t="s">
        <v>19</v>
      </c>
      <c r="N160" s="296"/>
      <c r="O160" s="297"/>
      <c r="P160" s="297"/>
      <c r="Q160" s="297"/>
      <c r="R160" s="297"/>
      <c r="S160" s="297"/>
      <c r="T160" s="297"/>
      <c r="U160" s="297"/>
      <c r="V160" s="297"/>
      <c r="W160" s="297"/>
      <c r="X160" s="297"/>
      <c r="Y160" s="297"/>
      <c r="Z160" s="297"/>
      <c r="AA160" s="297"/>
      <c r="AB160" s="297"/>
      <c r="AC160" s="297"/>
      <c r="AD160" s="297"/>
      <c r="AE160" s="297"/>
      <c r="AF160" s="297"/>
      <c r="AG160" s="297"/>
      <c r="AH160" s="297"/>
      <c r="AI160" s="297"/>
      <c r="AJ160" s="297"/>
      <c r="AK160" s="297"/>
      <c r="AL160" s="297"/>
    </row>
    <row r="161" spans="1:38" s="298" customFormat="1" ht="20.100000000000001" customHeight="1" x14ac:dyDescent="0.25">
      <c r="A161" s="370"/>
      <c r="B161" s="364"/>
      <c r="C161" s="364"/>
      <c r="D161" s="364"/>
      <c r="E161" s="264" t="s">
        <v>616</v>
      </c>
      <c r="F161" s="283" t="s">
        <v>19</v>
      </c>
      <c r="G161" s="283" t="s">
        <v>19</v>
      </c>
      <c r="H161" s="283" t="s">
        <v>59</v>
      </c>
      <c r="I161" s="283" t="s">
        <v>19</v>
      </c>
      <c r="J161" s="283" t="s">
        <v>19</v>
      </c>
      <c r="K161" s="283" t="s">
        <v>19</v>
      </c>
      <c r="L161" s="283" t="s">
        <v>19</v>
      </c>
      <c r="M161" s="283" t="s">
        <v>19</v>
      </c>
      <c r="N161" s="296"/>
      <c r="O161" s="297"/>
      <c r="P161" s="297"/>
      <c r="Q161" s="297"/>
      <c r="R161" s="297"/>
      <c r="S161" s="297"/>
      <c r="T161" s="297"/>
      <c r="U161" s="297"/>
      <c r="V161" s="297"/>
      <c r="W161" s="297"/>
      <c r="X161" s="297"/>
      <c r="Y161" s="297"/>
      <c r="Z161" s="297"/>
      <c r="AA161" s="297"/>
      <c r="AB161" s="297"/>
      <c r="AC161" s="297"/>
      <c r="AD161" s="297"/>
      <c r="AE161" s="297"/>
      <c r="AF161" s="297"/>
      <c r="AG161" s="297"/>
      <c r="AH161" s="297"/>
      <c r="AI161" s="297"/>
      <c r="AJ161" s="297"/>
      <c r="AK161" s="297"/>
      <c r="AL161" s="297"/>
    </row>
    <row r="162" spans="1:38" s="298" customFormat="1" ht="20.100000000000001" customHeight="1" x14ac:dyDescent="0.25">
      <c r="A162" s="370"/>
      <c r="B162" s="364"/>
      <c r="C162" s="364"/>
      <c r="D162" s="364"/>
      <c r="E162" s="264" t="s">
        <v>618</v>
      </c>
      <c r="F162" s="283" t="s">
        <v>19</v>
      </c>
      <c r="G162" s="283" t="s">
        <v>19</v>
      </c>
      <c r="H162" s="283" t="s">
        <v>232</v>
      </c>
      <c r="I162" s="283" t="s">
        <v>19</v>
      </c>
      <c r="J162" s="283" t="s">
        <v>19</v>
      </c>
      <c r="K162" s="283" t="s">
        <v>19</v>
      </c>
      <c r="L162" s="283" t="s">
        <v>19</v>
      </c>
      <c r="M162" s="283" t="s">
        <v>19</v>
      </c>
      <c r="N162" s="296"/>
      <c r="O162" s="297"/>
      <c r="P162" s="297"/>
      <c r="Q162" s="297"/>
      <c r="R162" s="297"/>
      <c r="S162" s="297"/>
      <c r="T162" s="297"/>
      <c r="U162" s="297"/>
      <c r="V162" s="297"/>
      <c r="W162" s="297"/>
      <c r="X162" s="297"/>
      <c r="Y162" s="297"/>
      <c r="Z162" s="297"/>
      <c r="AA162" s="297"/>
      <c r="AB162" s="297"/>
      <c r="AC162" s="297"/>
      <c r="AD162" s="297"/>
      <c r="AE162" s="297"/>
      <c r="AF162" s="297"/>
      <c r="AG162" s="297"/>
      <c r="AH162" s="297"/>
      <c r="AI162" s="297"/>
      <c r="AJ162" s="297"/>
      <c r="AK162" s="297"/>
      <c r="AL162" s="297"/>
    </row>
    <row r="163" spans="1:38" s="298" customFormat="1" ht="20.100000000000001" customHeight="1" x14ac:dyDescent="0.25">
      <c r="A163" s="370"/>
      <c r="B163" s="364"/>
      <c r="C163" s="364"/>
      <c r="D163" s="364"/>
      <c r="E163" s="264" t="s">
        <v>619</v>
      </c>
      <c r="F163" s="283" t="s">
        <v>19</v>
      </c>
      <c r="G163" s="283" t="s">
        <v>19</v>
      </c>
      <c r="H163" s="283" t="s">
        <v>232</v>
      </c>
      <c r="I163" s="283" t="s">
        <v>19</v>
      </c>
      <c r="J163" s="283" t="s">
        <v>19</v>
      </c>
      <c r="K163" s="283" t="s">
        <v>19</v>
      </c>
      <c r="L163" s="283" t="s">
        <v>19</v>
      </c>
      <c r="M163" s="283" t="s">
        <v>19</v>
      </c>
      <c r="N163" s="296"/>
      <c r="O163" s="297"/>
      <c r="P163" s="297"/>
      <c r="Q163" s="297"/>
      <c r="R163" s="297"/>
      <c r="S163" s="297"/>
      <c r="T163" s="297"/>
      <c r="U163" s="297"/>
      <c r="V163" s="297"/>
      <c r="W163" s="297"/>
      <c r="X163" s="297"/>
      <c r="Y163" s="297"/>
      <c r="Z163" s="297"/>
      <c r="AA163" s="297"/>
      <c r="AB163" s="297"/>
      <c r="AC163" s="297"/>
      <c r="AD163" s="297"/>
      <c r="AE163" s="297"/>
      <c r="AF163" s="297"/>
      <c r="AG163" s="297"/>
      <c r="AH163" s="297"/>
      <c r="AI163" s="297"/>
      <c r="AJ163" s="297"/>
      <c r="AK163" s="297"/>
      <c r="AL163" s="297"/>
    </row>
    <row r="164" spans="1:38" s="298" customFormat="1" ht="20.100000000000001" customHeight="1" x14ac:dyDescent="0.25">
      <c r="A164" s="370"/>
      <c r="B164" s="364"/>
      <c r="C164" s="364"/>
      <c r="D164" s="364"/>
      <c r="E164" s="264" t="s">
        <v>620</v>
      </c>
      <c r="F164" s="283" t="s">
        <v>19</v>
      </c>
      <c r="G164" s="283" t="s">
        <v>19</v>
      </c>
      <c r="H164" s="283" t="s">
        <v>58</v>
      </c>
      <c r="I164" s="283" t="s">
        <v>19</v>
      </c>
      <c r="J164" s="283" t="s">
        <v>19</v>
      </c>
      <c r="K164" s="283" t="s">
        <v>19</v>
      </c>
      <c r="L164" s="283" t="s">
        <v>19</v>
      </c>
      <c r="M164" s="283" t="s">
        <v>19</v>
      </c>
      <c r="N164" s="296"/>
      <c r="O164" s="297"/>
      <c r="P164" s="297"/>
      <c r="Q164" s="297"/>
      <c r="R164" s="297"/>
      <c r="S164" s="297"/>
      <c r="T164" s="297"/>
      <c r="U164" s="297"/>
      <c r="V164" s="297"/>
      <c r="W164" s="297"/>
      <c r="X164" s="297"/>
      <c r="Y164" s="297"/>
      <c r="Z164" s="297"/>
      <c r="AA164" s="297"/>
      <c r="AB164" s="297"/>
      <c r="AC164" s="297"/>
      <c r="AD164" s="297"/>
      <c r="AE164" s="297"/>
      <c r="AF164" s="297"/>
      <c r="AG164" s="297"/>
      <c r="AH164" s="297"/>
      <c r="AI164" s="297"/>
      <c r="AJ164" s="297"/>
      <c r="AK164" s="297"/>
      <c r="AL164" s="297"/>
    </row>
    <row r="165" spans="1:38" s="298" customFormat="1" ht="20.100000000000001" customHeight="1" x14ac:dyDescent="0.25">
      <c r="A165" s="371"/>
      <c r="B165" s="365"/>
      <c r="C165" s="365"/>
      <c r="D165" s="365"/>
      <c r="E165" s="264" t="s">
        <v>621</v>
      </c>
      <c r="F165" s="283" t="s">
        <v>19</v>
      </c>
      <c r="G165" s="283" t="s">
        <v>19</v>
      </c>
      <c r="H165" s="283" t="s">
        <v>58</v>
      </c>
      <c r="I165" s="283" t="s">
        <v>19</v>
      </c>
      <c r="J165" s="283" t="s">
        <v>19</v>
      </c>
      <c r="K165" s="283" t="s">
        <v>19</v>
      </c>
      <c r="L165" s="283" t="s">
        <v>19</v>
      </c>
      <c r="M165" s="283" t="s">
        <v>19</v>
      </c>
      <c r="N165" s="296"/>
      <c r="O165" s="297"/>
      <c r="P165" s="297"/>
      <c r="Q165" s="297"/>
      <c r="R165" s="297"/>
      <c r="S165" s="297"/>
      <c r="T165" s="297"/>
      <c r="U165" s="297"/>
      <c r="V165" s="297"/>
      <c r="W165" s="297"/>
      <c r="X165" s="297"/>
      <c r="Y165" s="297"/>
      <c r="Z165" s="297"/>
      <c r="AA165" s="297"/>
      <c r="AB165" s="297"/>
      <c r="AC165" s="297"/>
      <c r="AD165" s="297"/>
      <c r="AE165" s="297"/>
      <c r="AF165" s="297"/>
      <c r="AG165" s="297"/>
      <c r="AH165" s="297"/>
      <c r="AI165" s="297"/>
      <c r="AJ165" s="297"/>
      <c r="AK165" s="297"/>
      <c r="AL165" s="297"/>
    </row>
    <row r="166" spans="1:38" ht="50.1" customHeight="1" x14ac:dyDescent="0.25">
      <c r="A166" s="372">
        <v>1</v>
      </c>
      <c r="B166" s="375" t="s">
        <v>21</v>
      </c>
      <c r="C166" s="375" t="s">
        <v>47</v>
      </c>
      <c r="D166" s="375" t="s">
        <v>36</v>
      </c>
      <c r="E166" s="104" t="s">
        <v>352</v>
      </c>
      <c r="F166" s="102" t="s">
        <v>24</v>
      </c>
      <c r="G166" s="102" t="s">
        <v>25</v>
      </c>
      <c r="H166" s="101">
        <v>1</v>
      </c>
      <c r="I166" s="101">
        <v>0</v>
      </c>
      <c r="J166" s="101">
        <v>0</v>
      </c>
      <c r="K166" s="103">
        <v>8480.16</v>
      </c>
      <c r="L166" s="103">
        <v>0</v>
      </c>
      <c r="M166" s="103">
        <v>0</v>
      </c>
    </row>
    <row r="167" spans="1:38" ht="20.100000000000001" customHeight="1" x14ac:dyDescent="0.25">
      <c r="A167" s="373"/>
      <c r="B167" s="376"/>
      <c r="C167" s="376"/>
      <c r="D167" s="376"/>
      <c r="E167" s="95" t="s">
        <v>345</v>
      </c>
      <c r="F167" s="41" t="s">
        <v>19</v>
      </c>
      <c r="G167" s="41" t="s">
        <v>19</v>
      </c>
      <c r="H167" s="283" t="s">
        <v>67</v>
      </c>
      <c r="I167" s="41" t="s">
        <v>19</v>
      </c>
      <c r="J167" s="41" t="s">
        <v>19</v>
      </c>
      <c r="K167" s="41" t="s">
        <v>19</v>
      </c>
      <c r="L167" s="41" t="s">
        <v>19</v>
      </c>
      <c r="M167" s="41" t="s">
        <v>19</v>
      </c>
    </row>
    <row r="168" spans="1:38" ht="20.100000000000001" customHeight="1" x14ac:dyDescent="0.25">
      <c r="A168" s="374"/>
      <c r="B168" s="377"/>
      <c r="C168" s="377"/>
      <c r="D168" s="377"/>
      <c r="E168" s="95" t="s">
        <v>32</v>
      </c>
      <c r="F168" s="41" t="s">
        <v>19</v>
      </c>
      <c r="G168" s="41" t="s">
        <v>19</v>
      </c>
      <c r="H168" s="283" t="s">
        <v>67</v>
      </c>
      <c r="I168" s="41" t="s">
        <v>19</v>
      </c>
      <c r="J168" s="41" t="s">
        <v>19</v>
      </c>
      <c r="K168" s="41" t="s">
        <v>19</v>
      </c>
      <c r="L168" s="41" t="s">
        <v>19</v>
      </c>
      <c r="M168" s="41" t="s">
        <v>19</v>
      </c>
    </row>
    <row r="169" spans="1:38" ht="39.950000000000003" customHeight="1" x14ac:dyDescent="0.25">
      <c r="A169" s="386">
        <v>1</v>
      </c>
      <c r="B169" s="387" t="s">
        <v>21</v>
      </c>
      <c r="C169" s="387" t="s">
        <v>51</v>
      </c>
      <c r="D169" s="387" t="s">
        <v>19</v>
      </c>
      <c r="E169" s="388" t="s">
        <v>52</v>
      </c>
      <c r="F169" s="149" t="s">
        <v>24</v>
      </c>
      <c r="G169" s="149" t="s">
        <v>25</v>
      </c>
      <c r="H169" s="234">
        <f>H183+H186+H189</f>
        <v>3</v>
      </c>
      <c r="I169" s="149">
        <f>I175</f>
        <v>0</v>
      </c>
      <c r="J169" s="149">
        <f>J175</f>
        <v>1</v>
      </c>
      <c r="K169" s="358">
        <f>K171+K175+K183+K186+K189</f>
        <v>11695</v>
      </c>
      <c r="L169" s="358">
        <f>L171+L175</f>
        <v>5000</v>
      </c>
      <c r="M169" s="358">
        <f>M171+M175</f>
        <v>5000</v>
      </c>
    </row>
    <row r="170" spans="1:38" ht="39.950000000000003" customHeight="1" x14ac:dyDescent="0.25">
      <c r="A170" s="359"/>
      <c r="B170" s="359"/>
      <c r="C170" s="359"/>
      <c r="D170" s="359"/>
      <c r="E170" s="389"/>
      <c r="F170" s="149" t="s">
        <v>35</v>
      </c>
      <c r="G170" s="149"/>
      <c r="H170" s="234">
        <f>H171+H176</f>
        <v>1</v>
      </c>
      <c r="I170" s="234">
        <f t="shared" ref="I170:J170" si="7">I171+I176</f>
        <v>1</v>
      </c>
      <c r="J170" s="234">
        <f t="shared" si="7"/>
        <v>0</v>
      </c>
      <c r="K170" s="359"/>
      <c r="L170" s="359"/>
      <c r="M170" s="359"/>
    </row>
    <row r="171" spans="1:38" ht="39.950000000000003" customHeight="1" x14ac:dyDescent="0.25">
      <c r="A171" s="366">
        <v>1</v>
      </c>
      <c r="B171" s="360" t="s">
        <v>21</v>
      </c>
      <c r="C171" s="360" t="s">
        <v>51</v>
      </c>
      <c r="D171" s="360" t="s">
        <v>36</v>
      </c>
      <c r="E171" s="117" t="s">
        <v>353</v>
      </c>
      <c r="F171" s="120" t="s">
        <v>35</v>
      </c>
      <c r="G171" s="120" t="s">
        <v>25</v>
      </c>
      <c r="H171" s="195">
        <v>1</v>
      </c>
      <c r="I171" s="101">
        <v>0</v>
      </c>
      <c r="J171" s="101">
        <v>0</v>
      </c>
      <c r="K171" s="143">
        <v>5000</v>
      </c>
      <c r="L171" s="143">
        <v>0</v>
      </c>
      <c r="M171" s="143">
        <v>0</v>
      </c>
    </row>
    <row r="172" spans="1:38" ht="20.100000000000001" customHeight="1" x14ac:dyDescent="0.25">
      <c r="A172" s="367"/>
      <c r="B172" s="361"/>
      <c r="C172" s="361"/>
      <c r="D172" s="361"/>
      <c r="E172" s="86" t="s">
        <v>371</v>
      </c>
      <c r="F172" s="75" t="s">
        <v>19</v>
      </c>
      <c r="G172" s="75" t="s">
        <v>19</v>
      </c>
      <c r="H172" s="283" t="s">
        <v>38</v>
      </c>
      <c r="I172" s="75" t="s">
        <v>19</v>
      </c>
      <c r="J172" s="75" t="s">
        <v>19</v>
      </c>
      <c r="K172" s="75" t="s">
        <v>19</v>
      </c>
      <c r="L172" s="75" t="s">
        <v>19</v>
      </c>
      <c r="M172" s="75" t="s">
        <v>19</v>
      </c>
    </row>
    <row r="173" spans="1:38" ht="20.100000000000001" customHeight="1" x14ac:dyDescent="0.25">
      <c r="A173" s="367"/>
      <c r="B173" s="361"/>
      <c r="C173" s="361"/>
      <c r="D173" s="361"/>
      <c r="E173" s="95" t="s">
        <v>367</v>
      </c>
      <c r="F173" s="75" t="s">
        <v>19</v>
      </c>
      <c r="G173" s="75" t="s">
        <v>19</v>
      </c>
      <c r="H173" s="283" t="s">
        <v>39</v>
      </c>
      <c r="I173" s="75" t="s">
        <v>19</v>
      </c>
      <c r="J173" s="75" t="s">
        <v>19</v>
      </c>
      <c r="K173" s="75" t="s">
        <v>19</v>
      </c>
      <c r="L173" s="75" t="s">
        <v>19</v>
      </c>
      <c r="M173" s="75" t="s">
        <v>19</v>
      </c>
    </row>
    <row r="174" spans="1:38" ht="20.100000000000001" customHeight="1" x14ac:dyDescent="0.25">
      <c r="A174" s="368"/>
      <c r="B174" s="362"/>
      <c r="C174" s="362"/>
      <c r="D174" s="362"/>
      <c r="E174" s="86" t="s">
        <v>32</v>
      </c>
      <c r="F174" s="75" t="s">
        <v>19</v>
      </c>
      <c r="G174" s="75" t="s">
        <v>19</v>
      </c>
      <c r="H174" s="283" t="s">
        <v>39</v>
      </c>
      <c r="I174" s="75" t="s">
        <v>19</v>
      </c>
      <c r="J174" s="75" t="s">
        <v>19</v>
      </c>
      <c r="K174" s="75" t="s">
        <v>19</v>
      </c>
      <c r="L174" s="75" t="s">
        <v>19</v>
      </c>
      <c r="M174" s="75" t="s">
        <v>19</v>
      </c>
    </row>
    <row r="175" spans="1:38" ht="30" customHeight="1" x14ac:dyDescent="0.25">
      <c r="A175" s="366">
        <v>1</v>
      </c>
      <c r="B175" s="366" t="s">
        <v>21</v>
      </c>
      <c r="C175" s="366" t="s">
        <v>51</v>
      </c>
      <c r="D175" s="366" t="s">
        <v>36</v>
      </c>
      <c r="E175" s="417" t="s">
        <v>370</v>
      </c>
      <c r="F175" s="120" t="s">
        <v>24</v>
      </c>
      <c r="G175" s="102" t="s">
        <v>25</v>
      </c>
      <c r="H175" s="101">
        <v>0</v>
      </c>
      <c r="I175" s="101">
        <v>0</v>
      </c>
      <c r="J175" s="101">
        <v>1</v>
      </c>
      <c r="K175" s="384">
        <v>0</v>
      </c>
      <c r="L175" s="383">
        <v>5000</v>
      </c>
      <c r="M175" s="383">
        <v>5000</v>
      </c>
    </row>
    <row r="176" spans="1:38" ht="39.950000000000003" customHeight="1" x14ac:dyDescent="0.25">
      <c r="A176" s="367"/>
      <c r="B176" s="367"/>
      <c r="C176" s="367"/>
      <c r="D176" s="367"/>
      <c r="E176" s="418"/>
      <c r="F176" s="102" t="s">
        <v>35</v>
      </c>
      <c r="G176" s="102" t="s">
        <v>25</v>
      </c>
      <c r="H176" s="101">
        <v>0</v>
      </c>
      <c r="I176" s="101">
        <v>1</v>
      </c>
      <c r="J176" s="101">
        <v>0</v>
      </c>
      <c r="K176" s="415"/>
      <c r="L176" s="416"/>
      <c r="M176" s="416"/>
    </row>
    <row r="177" spans="1:38" ht="20.100000000000001" customHeight="1" x14ac:dyDescent="0.25">
      <c r="A177" s="367"/>
      <c r="B177" s="367"/>
      <c r="C177" s="367"/>
      <c r="D177" s="367"/>
      <c r="E177" s="86" t="s">
        <v>371</v>
      </c>
      <c r="F177" s="75" t="s">
        <v>19</v>
      </c>
      <c r="G177" s="75" t="s">
        <v>19</v>
      </c>
      <c r="H177" s="75" t="s">
        <v>19</v>
      </c>
      <c r="I177" s="75" t="s">
        <v>67</v>
      </c>
      <c r="J177" s="75" t="s">
        <v>19</v>
      </c>
      <c r="K177" s="75" t="s">
        <v>19</v>
      </c>
      <c r="L177" s="75" t="s">
        <v>19</v>
      </c>
      <c r="M177" s="75" t="s">
        <v>19</v>
      </c>
    </row>
    <row r="178" spans="1:38" ht="20.100000000000001" customHeight="1" x14ac:dyDescent="0.25">
      <c r="A178" s="367"/>
      <c r="B178" s="367"/>
      <c r="C178" s="367"/>
      <c r="D178" s="367"/>
      <c r="E178" s="116" t="s">
        <v>367</v>
      </c>
      <c r="F178" s="75" t="s">
        <v>19</v>
      </c>
      <c r="G178" s="75" t="s">
        <v>19</v>
      </c>
      <c r="H178" s="75" t="s">
        <v>19</v>
      </c>
      <c r="I178" s="74" t="s">
        <v>230</v>
      </c>
      <c r="J178" s="75" t="s">
        <v>19</v>
      </c>
      <c r="K178" s="75" t="s">
        <v>19</v>
      </c>
      <c r="L178" s="75" t="s">
        <v>19</v>
      </c>
      <c r="M178" s="75" t="s">
        <v>19</v>
      </c>
    </row>
    <row r="179" spans="1:38" ht="20.100000000000001" customHeight="1" x14ac:dyDescent="0.25">
      <c r="A179" s="367"/>
      <c r="B179" s="367"/>
      <c r="C179" s="367"/>
      <c r="D179" s="367"/>
      <c r="E179" s="116" t="s">
        <v>32</v>
      </c>
      <c r="F179" s="75" t="s">
        <v>19</v>
      </c>
      <c r="G179" s="75" t="s">
        <v>19</v>
      </c>
      <c r="H179" s="75" t="s">
        <v>19</v>
      </c>
      <c r="I179" s="74" t="s">
        <v>231</v>
      </c>
      <c r="J179" s="75" t="s">
        <v>19</v>
      </c>
      <c r="K179" s="75"/>
      <c r="L179" s="75"/>
      <c r="M179" s="75"/>
    </row>
    <row r="180" spans="1:38" ht="20.100000000000001" customHeight="1" x14ac:dyDescent="0.25">
      <c r="A180" s="367"/>
      <c r="B180" s="367"/>
      <c r="C180" s="367"/>
      <c r="D180" s="367"/>
      <c r="E180" s="86" t="s">
        <v>251</v>
      </c>
      <c r="F180" s="75" t="s">
        <v>19</v>
      </c>
      <c r="G180" s="75" t="s">
        <v>19</v>
      </c>
      <c r="H180" s="75" t="s">
        <v>19</v>
      </c>
      <c r="I180" s="75" t="s">
        <v>19</v>
      </c>
      <c r="J180" s="75" t="s">
        <v>67</v>
      </c>
      <c r="K180" s="75" t="s">
        <v>19</v>
      </c>
      <c r="L180" s="75" t="s">
        <v>19</v>
      </c>
      <c r="M180" s="75" t="s">
        <v>19</v>
      </c>
    </row>
    <row r="181" spans="1:38" ht="20.100000000000001" customHeight="1" x14ac:dyDescent="0.25">
      <c r="A181" s="367"/>
      <c r="B181" s="367"/>
      <c r="C181" s="367"/>
      <c r="D181" s="367"/>
      <c r="E181" s="86" t="s">
        <v>345</v>
      </c>
      <c r="F181" s="75" t="s">
        <v>19</v>
      </c>
      <c r="G181" s="75" t="s">
        <v>19</v>
      </c>
      <c r="H181" s="75" t="s">
        <v>19</v>
      </c>
      <c r="I181" s="75" t="s">
        <v>19</v>
      </c>
      <c r="J181" s="75" t="s">
        <v>38</v>
      </c>
      <c r="K181" s="75" t="s">
        <v>19</v>
      </c>
      <c r="L181" s="75" t="s">
        <v>19</v>
      </c>
      <c r="M181" s="75" t="s">
        <v>19</v>
      </c>
    </row>
    <row r="182" spans="1:38" ht="20.100000000000001" customHeight="1" x14ac:dyDescent="0.25">
      <c r="A182" s="368"/>
      <c r="B182" s="368"/>
      <c r="C182" s="368"/>
      <c r="D182" s="368"/>
      <c r="E182" s="86" t="s">
        <v>32</v>
      </c>
      <c r="F182" s="75" t="s">
        <v>19</v>
      </c>
      <c r="G182" s="75" t="s">
        <v>19</v>
      </c>
      <c r="H182" s="75" t="s">
        <v>19</v>
      </c>
      <c r="I182" s="75" t="s">
        <v>19</v>
      </c>
      <c r="J182" s="75" t="s">
        <v>232</v>
      </c>
      <c r="K182" s="75" t="s">
        <v>19</v>
      </c>
      <c r="L182" s="75" t="s">
        <v>19</v>
      </c>
      <c r="M182" s="75" t="s">
        <v>19</v>
      </c>
    </row>
    <row r="183" spans="1:38" s="298" customFormat="1" ht="52.5" customHeight="1" x14ac:dyDescent="0.25">
      <c r="A183" s="369">
        <v>1</v>
      </c>
      <c r="B183" s="363" t="s">
        <v>21</v>
      </c>
      <c r="C183" s="363" t="s">
        <v>51</v>
      </c>
      <c r="D183" s="363" t="s">
        <v>36</v>
      </c>
      <c r="E183" s="271" t="s">
        <v>430</v>
      </c>
      <c r="F183" s="120" t="s">
        <v>24</v>
      </c>
      <c r="G183" s="120" t="s">
        <v>25</v>
      </c>
      <c r="H183" s="195">
        <v>1</v>
      </c>
      <c r="I183" s="101">
        <v>0</v>
      </c>
      <c r="J183" s="101">
        <v>0</v>
      </c>
      <c r="K183" s="270">
        <v>3785</v>
      </c>
      <c r="L183" s="270">
        <v>0</v>
      </c>
      <c r="M183" s="270">
        <v>0</v>
      </c>
      <c r="N183" s="296"/>
      <c r="O183" s="297"/>
      <c r="P183" s="297"/>
      <c r="Q183" s="297"/>
      <c r="R183" s="297"/>
      <c r="S183" s="297"/>
      <c r="T183" s="297"/>
      <c r="U183" s="297"/>
      <c r="V183" s="297"/>
      <c r="W183" s="297"/>
      <c r="X183" s="297"/>
      <c r="Y183" s="297"/>
      <c r="Z183" s="297"/>
      <c r="AA183" s="297"/>
      <c r="AB183" s="297"/>
      <c r="AC183" s="297"/>
      <c r="AD183" s="297"/>
      <c r="AE183" s="297"/>
      <c r="AF183" s="297"/>
      <c r="AG183" s="297"/>
      <c r="AH183" s="297"/>
      <c r="AI183" s="297"/>
      <c r="AJ183" s="297"/>
      <c r="AK183" s="297"/>
      <c r="AL183" s="297"/>
    </row>
    <row r="184" spans="1:38" s="298" customFormat="1" ht="20.100000000000001" customHeight="1" x14ac:dyDescent="0.25">
      <c r="A184" s="370"/>
      <c r="B184" s="364"/>
      <c r="C184" s="364"/>
      <c r="D184" s="364"/>
      <c r="E184" s="264" t="s">
        <v>345</v>
      </c>
      <c r="F184" s="283" t="s">
        <v>19</v>
      </c>
      <c r="G184" s="283" t="s">
        <v>19</v>
      </c>
      <c r="H184" s="283" t="s">
        <v>230</v>
      </c>
      <c r="I184" s="283" t="s">
        <v>19</v>
      </c>
      <c r="J184" s="283" t="s">
        <v>19</v>
      </c>
      <c r="K184" s="283" t="s">
        <v>19</v>
      </c>
      <c r="L184" s="283" t="s">
        <v>19</v>
      </c>
      <c r="M184" s="283" t="s">
        <v>19</v>
      </c>
      <c r="N184" s="296"/>
      <c r="O184" s="297"/>
      <c r="P184" s="297"/>
      <c r="Q184" s="297"/>
      <c r="R184" s="297"/>
      <c r="S184" s="297"/>
      <c r="T184" s="297"/>
      <c r="U184" s="297"/>
      <c r="V184" s="297"/>
      <c r="W184" s="297"/>
      <c r="X184" s="297"/>
      <c r="Y184" s="297"/>
      <c r="Z184" s="297"/>
      <c r="AA184" s="297"/>
      <c r="AB184" s="297"/>
      <c r="AC184" s="297"/>
      <c r="AD184" s="297"/>
      <c r="AE184" s="297"/>
      <c r="AF184" s="297"/>
      <c r="AG184" s="297"/>
      <c r="AH184" s="297"/>
      <c r="AI184" s="297"/>
      <c r="AJ184" s="297"/>
      <c r="AK184" s="297"/>
      <c r="AL184" s="297"/>
    </row>
    <row r="185" spans="1:38" s="298" customFormat="1" ht="20.100000000000001" customHeight="1" x14ac:dyDescent="0.25">
      <c r="A185" s="371"/>
      <c r="B185" s="365"/>
      <c r="C185" s="365"/>
      <c r="D185" s="365"/>
      <c r="E185" s="264" t="s">
        <v>32</v>
      </c>
      <c r="F185" s="283" t="s">
        <v>19</v>
      </c>
      <c r="G185" s="283" t="s">
        <v>19</v>
      </c>
      <c r="H185" s="283" t="s">
        <v>39</v>
      </c>
      <c r="I185" s="283" t="s">
        <v>19</v>
      </c>
      <c r="J185" s="283" t="s">
        <v>19</v>
      </c>
      <c r="K185" s="283" t="s">
        <v>19</v>
      </c>
      <c r="L185" s="283" t="s">
        <v>19</v>
      </c>
      <c r="M185" s="283" t="s">
        <v>19</v>
      </c>
      <c r="N185" s="296"/>
      <c r="O185" s="297"/>
      <c r="P185" s="297"/>
      <c r="Q185" s="297"/>
      <c r="R185" s="297"/>
      <c r="S185" s="297"/>
      <c r="T185" s="297"/>
      <c r="U185" s="297"/>
      <c r="V185" s="297"/>
      <c r="W185" s="297"/>
      <c r="X185" s="297"/>
      <c r="Y185" s="297"/>
      <c r="Z185" s="297"/>
      <c r="AA185" s="297"/>
      <c r="AB185" s="297"/>
      <c r="AC185" s="297"/>
      <c r="AD185" s="297"/>
      <c r="AE185" s="297"/>
      <c r="AF185" s="297"/>
      <c r="AG185" s="297"/>
      <c r="AH185" s="297"/>
      <c r="AI185" s="297"/>
      <c r="AJ185" s="297"/>
      <c r="AK185" s="297"/>
      <c r="AL185" s="297"/>
    </row>
    <row r="186" spans="1:38" s="298" customFormat="1" ht="52.5" customHeight="1" x14ac:dyDescent="0.25">
      <c r="A186" s="369">
        <v>1</v>
      </c>
      <c r="B186" s="363" t="s">
        <v>21</v>
      </c>
      <c r="C186" s="363" t="s">
        <v>51</v>
      </c>
      <c r="D186" s="363" t="s">
        <v>36</v>
      </c>
      <c r="E186" s="271" t="s">
        <v>431</v>
      </c>
      <c r="F186" s="120" t="s">
        <v>24</v>
      </c>
      <c r="G186" s="120" t="s">
        <v>25</v>
      </c>
      <c r="H186" s="195">
        <v>1</v>
      </c>
      <c r="I186" s="101">
        <v>0</v>
      </c>
      <c r="J186" s="101">
        <v>0</v>
      </c>
      <c r="K186" s="270">
        <v>1380</v>
      </c>
      <c r="L186" s="270">
        <v>0</v>
      </c>
      <c r="M186" s="270">
        <v>0</v>
      </c>
      <c r="N186" s="296"/>
      <c r="O186" s="297"/>
      <c r="P186" s="297"/>
      <c r="Q186" s="297"/>
      <c r="R186" s="297"/>
      <c r="S186" s="297"/>
      <c r="T186" s="297"/>
      <c r="U186" s="297"/>
      <c r="V186" s="297"/>
      <c r="W186" s="297"/>
      <c r="X186" s="297"/>
      <c r="Y186" s="297"/>
      <c r="Z186" s="297"/>
      <c r="AA186" s="297"/>
      <c r="AB186" s="297"/>
      <c r="AC186" s="297"/>
      <c r="AD186" s="297"/>
      <c r="AE186" s="297"/>
      <c r="AF186" s="297"/>
      <c r="AG186" s="297"/>
      <c r="AH186" s="297"/>
      <c r="AI186" s="297"/>
      <c r="AJ186" s="297"/>
      <c r="AK186" s="297"/>
      <c r="AL186" s="297"/>
    </row>
    <row r="187" spans="1:38" s="298" customFormat="1" ht="20.100000000000001" customHeight="1" x14ac:dyDescent="0.25">
      <c r="A187" s="370"/>
      <c r="B187" s="364"/>
      <c r="C187" s="364"/>
      <c r="D187" s="364"/>
      <c r="E187" s="264" t="s">
        <v>345</v>
      </c>
      <c r="F187" s="283" t="s">
        <v>19</v>
      </c>
      <c r="G187" s="283" t="s">
        <v>19</v>
      </c>
      <c r="H187" s="283" t="s">
        <v>39</v>
      </c>
      <c r="I187" s="283" t="s">
        <v>19</v>
      </c>
      <c r="J187" s="283" t="s">
        <v>19</v>
      </c>
      <c r="K187" s="283" t="s">
        <v>19</v>
      </c>
      <c r="L187" s="283" t="s">
        <v>19</v>
      </c>
      <c r="M187" s="283" t="s">
        <v>19</v>
      </c>
      <c r="N187" s="296"/>
      <c r="O187" s="297"/>
      <c r="P187" s="297"/>
      <c r="Q187" s="297"/>
      <c r="R187" s="297"/>
      <c r="S187" s="297"/>
      <c r="T187" s="297"/>
      <c r="U187" s="297"/>
      <c r="V187" s="297"/>
      <c r="W187" s="297"/>
      <c r="X187" s="297"/>
      <c r="Y187" s="297"/>
      <c r="Z187" s="297"/>
      <c r="AA187" s="297"/>
      <c r="AB187" s="297"/>
      <c r="AC187" s="297"/>
      <c r="AD187" s="297"/>
      <c r="AE187" s="297"/>
      <c r="AF187" s="297"/>
      <c r="AG187" s="297"/>
      <c r="AH187" s="297"/>
      <c r="AI187" s="297"/>
      <c r="AJ187" s="297"/>
      <c r="AK187" s="297"/>
      <c r="AL187" s="297"/>
    </row>
    <row r="188" spans="1:38" s="298" customFormat="1" ht="20.100000000000001" customHeight="1" x14ac:dyDescent="0.25">
      <c r="A188" s="371"/>
      <c r="B188" s="365"/>
      <c r="C188" s="365"/>
      <c r="D188" s="365"/>
      <c r="E188" s="264" t="s">
        <v>32</v>
      </c>
      <c r="F188" s="283" t="s">
        <v>19</v>
      </c>
      <c r="G188" s="283" t="s">
        <v>19</v>
      </c>
      <c r="H188" s="283" t="s">
        <v>39</v>
      </c>
      <c r="I188" s="283" t="s">
        <v>19</v>
      </c>
      <c r="J188" s="283" t="s">
        <v>19</v>
      </c>
      <c r="K188" s="283" t="s">
        <v>19</v>
      </c>
      <c r="L188" s="283" t="s">
        <v>19</v>
      </c>
      <c r="M188" s="283" t="s">
        <v>19</v>
      </c>
      <c r="N188" s="296"/>
      <c r="O188" s="297"/>
      <c r="P188" s="297"/>
      <c r="Q188" s="297"/>
      <c r="R188" s="297"/>
      <c r="S188" s="297"/>
      <c r="T188" s="297"/>
      <c r="U188" s="297"/>
      <c r="V188" s="297"/>
      <c r="W188" s="297"/>
      <c r="X188" s="297"/>
      <c r="Y188" s="297"/>
      <c r="Z188" s="297"/>
      <c r="AA188" s="297"/>
      <c r="AB188" s="297"/>
      <c r="AC188" s="297"/>
      <c r="AD188" s="297"/>
      <c r="AE188" s="297"/>
      <c r="AF188" s="297"/>
      <c r="AG188" s="297"/>
      <c r="AH188" s="297"/>
      <c r="AI188" s="297"/>
      <c r="AJ188" s="297"/>
      <c r="AK188" s="297"/>
      <c r="AL188" s="297"/>
    </row>
    <row r="189" spans="1:38" s="298" customFormat="1" ht="52.5" customHeight="1" x14ac:dyDescent="0.25">
      <c r="A189" s="369">
        <v>1</v>
      </c>
      <c r="B189" s="363" t="s">
        <v>21</v>
      </c>
      <c r="C189" s="363" t="s">
        <v>51</v>
      </c>
      <c r="D189" s="363" t="s">
        <v>36</v>
      </c>
      <c r="E189" s="271" t="s">
        <v>432</v>
      </c>
      <c r="F189" s="120" t="s">
        <v>24</v>
      </c>
      <c r="G189" s="120" t="s">
        <v>25</v>
      </c>
      <c r="H189" s="195">
        <v>1</v>
      </c>
      <c r="I189" s="101">
        <v>0</v>
      </c>
      <c r="J189" s="101">
        <v>0</v>
      </c>
      <c r="K189" s="270">
        <v>1530</v>
      </c>
      <c r="L189" s="270">
        <v>0</v>
      </c>
      <c r="M189" s="270">
        <v>0</v>
      </c>
      <c r="N189" s="296"/>
      <c r="O189" s="297"/>
      <c r="P189" s="297"/>
      <c r="Q189" s="297"/>
      <c r="R189" s="297"/>
      <c r="S189" s="297"/>
      <c r="T189" s="297"/>
      <c r="U189" s="297"/>
      <c r="V189" s="297"/>
      <c r="W189" s="297"/>
      <c r="X189" s="297"/>
      <c r="Y189" s="297"/>
      <c r="Z189" s="297"/>
      <c r="AA189" s="297"/>
      <c r="AB189" s="297"/>
      <c r="AC189" s="297"/>
      <c r="AD189" s="297"/>
      <c r="AE189" s="297"/>
      <c r="AF189" s="297"/>
      <c r="AG189" s="297"/>
      <c r="AH189" s="297"/>
      <c r="AI189" s="297"/>
      <c r="AJ189" s="297"/>
      <c r="AK189" s="297"/>
      <c r="AL189" s="297"/>
    </row>
    <row r="190" spans="1:38" s="298" customFormat="1" ht="20.100000000000001" customHeight="1" x14ac:dyDescent="0.25">
      <c r="A190" s="370"/>
      <c r="B190" s="364"/>
      <c r="C190" s="364"/>
      <c r="D190" s="364"/>
      <c r="E190" s="264" t="s">
        <v>345</v>
      </c>
      <c r="F190" s="283" t="s">
        <v>19</v>
      </c>
      <c r="G190" s="283" t="s">
        <v>19</v>
      </c>
      <c r="H190" s="283" t="s">
        <v>39</v>
      </c>
      <c r="I190" s="283" t="s">
        <v>19</v>
      </c>
      <c r="J190" s="283" t="s">
        <v>19</v>
      </c>
      <c r="K190" s="283" t="s">
        <v>19</v>
      </c>
      <c r="L190" s="283" t="s">
        <v>19</v>
      </c>
      <c r="M190" s="283" t="s">
        <v>19</v>
      </c>
      <c r="N190" s="296"/>
      <c r="O190" s="297"/>
      <c r="P190" s="297"/>
      <c r="Q190" s="297"/>
      <c r="R190" s="297"/>
      <c r="S190" s="297"/>
      <c r="T190" s="297"/>
      <c r="U190" s="297"/>
      <c r="V190" s="297"/>
      <c r="W190" s="297"/>
      <c r="X190" s="297"/>
      <c r="Y190" s="297"/>
      <c r="Z190" s="297"/>
      <c r="AA190" s="297"/>
      <c r="AB190" s="297"/>
      <c r="AC190" s="297"/>
      <c r="AD190" s="297"/>
      <c r="AE190" s="297"/>
      <c r="AF190" s="297"/>
      <c r="AG190" s="297"/>
      <c r="AH190" s="297"/>
      <c r="AI190" s="297"/>
      <c r="AJ190" s="297"/>
      <c r="AK190" s="297"/>
      <c r="AL190" s="297"/>
    </row>
    <row r="191" spans="1:38" s="298" customFormat="1" ht="20.100000000000001" customHeight="1" x14ac:dyDescent="0.25">
      <c r="A191" s="371"/>
      <c r="B191" s="365"/>
      <c r="C191" s="365"/>
      <c r="D191" s="365"/>
      <c r="E191" s="264" t="s">
        <v>32</v>
      </c>
      <c r="F191" s="283" t="s">
        <v>19</v>
      </c>
      <c r="G191" s="283" t="s">
        <v>19</v>
      </c>
      <c r="H191" s="283" t="s">
        <v>39</v>
      </c>
      <c r="I191" s="283" t="s">
        <v>19</v>
      </c>
      <c r="J191" s="283" t="s">
        <v>19</v>
      </c>
      <c r="K191" s="283" t="s">
        <v>19</v>
      </c>
      <c r="L191" s="283" t="s">
        <v>19</v>
      </c>
      <c r="M191" s="283" t="s">
        <v>19</v>
      </c>
      <c r="N191" s="296"/>
      <c r="O191" s="297"/>
      <c r="P191" s="297"/>
      <c r="Q191" s="297"/>
      <c r="R191" s="297"/>
      <c r="S191" s="297"/>
      <c r="T191" s="297"/>
      <c r="U191" s="297"/>
      <c r="V191" s="297"/>
      <c r="W191" s="297"/>
      <c r="X191" s="297"/>
      <c r="Y191" s="297"/>
      <c r="Z191" s="297"/>
      <c r="AA191" s="297"/>
      <c r="AB191" s="297"/>
      <c r="AC191" s="297"/>
      <c r="AD191" s="297"/>
      <c r="AE191" s="297"/>
      <c r="AF191" s="297"/>
      <c r="AG191" s="297"/>
      <c r="AH191" s="297"/>
      <c r="AI191" s="297"/>
      <c r="AJ191" s="297"/>
      <c r="AK191" s="297"/>
      <c r="AL191" s="297"/>
    </row>
    <row r="192" spans="1:38" s="161" customFormat="1" ht="50.1" customHeight="1" x14ac:dyDescent="0.25">
      <c r="A192" s="148">
        <v>1</v>
      </c>
      <c r="B192" s="149" t="s">
        <v>21</v>
      </c>
      <c r="C192" s="149" t="s">
        <v>53</v>
      </c>
      <c r="D192" s="149" t="s">
        <v>19</v>
      </c>
      <c r="E192" s="150" t="s">
        <v>54</v>
      </c>
      <c r="F192" s="151" t="s">
        <v>24</v>
      </c>
      <c r="G192" s="151" t="s">
        <v>25</v>
      </c>
      <c r="H192" s="229">
        <f>H193+H196+H200+H204+H207+H210+H222+H226+H230+H234+H238+H242+H246+H250+H254+H258+H262+H214+H218+H266</f>
        <v>19</v>
      </c>
      <c r="I192" s="229">
        <f>I193+I196+I200+I204+I207+I210+I222+I226+I230+I234+I238+I242+I246+I250+I254+I258+I262+I214+I218+I266</f>
        <v>39</v>
      </c>
      <c r="J192" s="229">
        <f>J193+J196+J200+J204+J207+J210+J222+J226+J230+J234+J238+J242+J246+J250+J254+J258+J262+J214+J218+J266</f>
        <v>17</v>
      </c>
      <c r="K192" s="177">
        <f>K193+K196+K200+K204+K207+K210+K222+K226+K230+K234+K238+K242+K246+K250+K254+K258+K266+K279+K283+K297+K214+K218+K271+K275+K331+K262</f>
        <v>240028.09000000003</v>
      </c>
      <c r="L192" s="268">
        <f>L193+L196+L200+L204+L207+L210+L222+L226+L230+L234+L238+L242+L246+L250+L254+L258+L266+L279+L283+L297+L214+L218+L271+L275+L331+L262</f>
        <v>85000</v>
      </c>
      <c r="M192" s="268">
        <f>M193+M196+M200+M204+M207+M210+M222+M226+M230+M234+M238+M242+M246+M250+M254+M258+M266+M279+M283+M297+M214+M218+M271+M275+M331+M262</f>
        <v>85000</v>
      </c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60"/>
      <c r="Z192" s="160"/>
      <c r="AA192" s="160"/>
      <c r="AB192" s="160"/>
      <c r="AC192" s="160"/>
      <c r="AD192" s="160"/>
      <c r="AE192" s="160"/>
      <c r="AF192" s="160"/>
      <c r="AG192" s="160"/>
      <c r="AH192" s="160"/>
      <c r="AI192" s="160"/>
      <c r="AJ192" s="160"/>
      <c r="AK192" s="160"/>
      <c r="AL192" s="160"/>
    </row>
    <row r="193" spans="1:13" ht="39.950000000000003" customHeight="1" x14ac:dyDescent="0.25">
      <c r="A193" s="366">
        <v>1</v>
      </c>
      <c r="B193" s="360" t="s">
        <v>21</v>
      </c>
      <c r="C193" s="360" t="s">
        <v>53</v>
      </c>
      <c r="D193" s="360" t="s">
        <v>36</v>
      </c>
      <c r="E193" s="117" t="s">
        <v>55</v>
      </c>
      <c r="F193" s="102" t="s">
        <v>24</v>
      </c>
      <c r="G193" s="102" t="s">
        <v>25</v>
      </c>
      <c r="H193" s="101">
        <v>1</v>
      </c>
      <c r="I193" s="101">
        <v>0</v>
      </c>
      <c r="J193" s="101">
        <v>0</v>
      </c>
      <c r="K193" s="103">
        <v>3593.39</v>
      </c>
      <c r="L193" s="103">
        <v>0</v>
      </c>
      <c r="M193" s="103">
        <v>0</v>
      </c>
    </row>
    <row r="194" spans="1:13" ht="20.100000000000001" customHeight="1" x14ac:dyDescent="0.25">
      <c r="A194" s="367"/>
      <c r="B194" s="361"/>
      <c r="C194" s="361"/>
      <c r="D194" s="361"/>
      <c r="E194" s="86" t="s">
        <v>345</v>
      </c>
      <c r="F194" s="75" t="s">
        <v>19</v>
      </c>
      <c r="G194" s="75" t="s">
        <v>19</v>
      </c>
      <c r="H194" s="283" t="s">
        <v>68</v>
      </c>
      <c r="I194" s="75" t="s">
        <v>19</v>
      </c>
      <c r="J194" s="75" t="s">
        <v>19</v>
      </c>
      <c r="K194" s="75" t="s">
        <v>19</v>
      </c>
      <c r="L194" s="75" t="s">
        <v>19</v>
      </c>
      <c r="M194" s="75" t="s">
        <v>19</v>
      </c>
    </row>
    <row r="195" spans="1:13" ht="20.100000000000001" customHeight="1" x14ac:dyDescent="0.25">
      <c r="A195" s="368"/>
      <c r="B195" s="362"/>
      <c r="C195" s="362"/>
      <c r="D195" s="362"/>
      <c r="E195" s="86" t="s">
        <v>32</v>
      </c>
      <c r="F195" s="75" t="s">
        <v>19</v>
      </c>
      <c r="G195" s="75" t="s">
        <v>19</v>
      </c>
      <c r="H195" s="283" t="s">
        <v>37</v>
      </c>
      <c r="I195" s="75" t="s">
        <v>19</v>
      </c>
      <c r="J195" s="75" t="s">
        <v>19</v>
      </c>
      <c r="K195" s="75" t="s">
        <v>19</v>
      </c>
      <c r="L195" s="75" t="s">
        <v>19</v>
      </c>
      <c r="M195" s="75" t="s">
        <v>19</v>
      </c>
    </row>
    <row r="196" spans="1:13" ht="39.950000000000003" customHeight="1" x14ac:dyDescent="0.25">
      <c r="A196" s="366">
        <v>1</v>
      </c>
      <c r="B196" s="360" t="s">
        <v>21</v>
      </c>
      <c r="C196" s="360" t="s">
        <v>53</v>
      </c>
      <c r="D196" s="360" t="s">
        <v>36</v>
      </c>
      <c r="E196" s="104" t="s">
        <v>56</v>
      </c>
      <c r="F196" s="102" t="s">
        <v>24</v>
      </c>
      <c r="G196" s="102" t="s">
        <v>25</v>
      </c>
      <c r="H196" s="101">
        <v>1</v>
      </c>
      <c r="I196" s="101">
        <v>0</v>
      </c>
      <c r="J196" s="101">
        <v>0</v>
      </c>
      <c r="K196" s="103">
        <v>3697.98</v>
      </c>
      <c r="L196" s="103">
        <v>0</v>
      </c>
      <c r="M196" s="103">
        <v>0</v>
      </c>
    </row>
    <row r="197" spans="1:13" ht="20.100000000000001" customHeight="1" x14ac:dyDescent="0.25">
      <c r="A197" s="367"/>
      <c r="B197" s="361"/>
      <c r="C197" s="361"/>
      <c r="D197" s="361"/>
      <c r="E197" s="86" t="s">
        <v>251</v>
      </c>
      <c r="F197" s="75" t="s">
        <v>19</v>
      </c>
      <c r="G197" s="75" t="s">
        <v>19</v>
      </c>
      <c r="H197" s="75" t="s">
        <v>59</v>
      </c>
      <c r="I197" s="75" t="s">
        <v>19</v>
      </c>
      <c r="J197" s="75" t="s">
        <v>19</v>
      </c>
      <c r="K197" s="75" t="s">
        <v>19</v>
      </c>
      <c r="L197" s="75" t="s">
        <v>19</v>
      </c>
      <c r="M197" s="75" t="s">
        <v>19</v>
      </c>
    </row>
    <row r="198" spans="1:13" ht="20.100000000000001" customHeight="1" x14ac:dyDescent="0.25">
      <c r="A198" s="367"/>
      <c r="B198" s="361"/>
      <c r="C198" s="361"/>
      <c r="D198" s="361"/>
      <c r="E198" s="86" t="s">
        <v>345</v>
      </c>
      <c r="F198" s="75" t="s">
        <v>19</v>
      </c>
      <c r="G198" s="75" t="s">
        <v>19</v>
      </c>
      <c r="H198" s="75" t="s">
        <v>281</v>
      </c>
      <c r="I198" s="75" t="s">
        <v>19</v>
      </c>
      <c r="J198" s="75" t="s">
        <v>19</v>
      </c>
      <c r="K198" s="75" t="s">
        <v>19</v>
      </c>
      <c r="L198" s="75" t="s">
        <v>19</v>
      </c>
      <c r="M198" s="75" t="s">
        <v>19</v>
      </c>
    </row>
    <row r="199" spans="1:13" ht="20.100000000000001" customHeight="1" x14ac:dyDescent="0.25">
      <c r="A199" s="368"/>
      <c r="B199" s="362"/>
      <c r="C199" s="362"/>
      <c r="D199" s="362"/>
      <c r="E199" s="86" t="s">
        <v>32</v>
      </c>
      <c r="F199" s="75" t="s">
        <v>19</v>
      </c>
      <c r="G199" s="75" t="s">
        <v>19</v>
      </c>
      <c r="H199" s="75" t="s">
        <v>281</v>
      </c>
      <c r="I199" s="75" t="s">
        <v>19</v>
      </c>
      <c r="J199" s="75" t="s">
        <v>19</v>
      </c>
      <c r="K199" s="75" t="s">
        <v>19</v>
      </c>
      <c r="L199" s="75" t="s">
        <v>19</v>
      </c>
      <c r="M199" s="75" t="s">
        <v>19</v>
      </c>
    </row>
    <row r="200" spans="1:13" ht="39.950000000000003" customHeight="1" x14ac:dyDescent="0.25">
      <c r="A200" s="366">
        <v>1</v>
      </c>
      <c r="B200" s="360" t="s">
        <v>21</v>
      </c>
      <c r="C200" s="360" t="s">
        <v>53</v>
      </c>
      <c r="D200" s="360" t="s">
        <v>36</v>
      </c>
      <c r="E200" s="104" t="s">
        <v>57</v>
      </c>
      <c r="F200" s="102" t="s">
        <v>24</v>
      </c>
      <c r="G200" s="102" t="s">
        <v>25</v>
      </c>
      <c r="H200" s="101">
        <v>1</v>
      </c>
      <c r="I200" s="101">
        <v>0</v>
      </c>
      <c r="J200" s="101">
        <v>0</v>
      </c>
      <c r="K200" s="103">
        <v>1193.33</v>
      </c>
      <c r="L200" s="103">
        <v>0</v>
      </c>
      <c r="M200" s="103">
        <v>0</v>
      </c>
    </row>
    <row r="201" spans="1:13" ht="20.100000000000001" customHeight="1" x14ac:dyDescent="0.25">
      <c r="A201" s="367"/>
      <c r="B201" s="361"/>
      <c r="C201" s="361"/>
      <c r="D201" s="361"/>
      <c r="E201" s="86" t="s">
        <v>251</v>
      </c>
      <c r="F201" s="75" t="s">
        <v>19</v>
      </c>
      <c r="G201" s="75" t="s">
        <v>19</v>
      </c>
      <c r="H201" s="75" t="s">
        <v>38</v>
      </c>
      <c r="I201" s="75" t="s">
        <v>19</v>
      </c>
      <c r="J201" s="75" t="s">
        <v>19</v>
      </c>
      <c r="K201" s="75" t="s">
        <v>19</v>
      </c>
      <c r="L201" s="75" t="s">
        <v>19</v>
      </c>
      <c r="M201" s="75" t="s">
        <v>19</v>
      </c>
    </row>
    <row r="202" spans="1:13" ht="20.100000000000001" customHeight="1" x14ac:dyDescent="0.25">
      <c r="A202" s="367"/>
      <c r="B202" s="361"/>
      <c r="C202" s="361"/>
      <c r="D202" s="361"/>
      <c r="E202" s="86" t="s">
        <v>345</v>
      </c>
      <c r="F202" s="75" t="s">
        <v>19</v>
      </c>
      <c r="G202" s="75" t="s">
        <v>19</v>
      </c>
      <c r="H202" s="75" t="s">
        <v>58</v>
      </c>
      <c r="I202" s="75" t="s">
        <v>19</v>
      </c>
      <c r="J202" s="75" t="s">
        <v>19</v>
      </c>
      <c r="K202" s="75" t="s">
        <v>19</v>
      </c>
      <c r="L202" s="75" t="s">
        <v>19</v>
      </c>
      <c r="M202" s="75" t="s">
        <v>19</v>
      </c>
    </row>
    <row r="203" spans="1:13" ht="20.100000000000001" customHeight="1" x14ac:dyDescent="0.25">
      <c r="A203" s="368"/>
      <c r="B203" s="362"/>
      <c r="C203" s="362"/>
      <c r="D203" s="362"/>
      <c r="E203" s="86" t="s">
        <v>32</v>
      </c>
      <c r="F203" s="75" t="s">
        <v>19</v>
      </c>
      <c r="G203" s="75" t="s">
        <v>19</v>
      </c>
      <c r="H203" s="75" t="s">
        <v>58</v>
      </c>
      <c r="I203" s="75" t="s">
        <v>19</v>
      </c>
      <c r="J203" s="75" t="s">
        <v>19</v>
      </c>
      <c r="K203" s="75" t="s">
        <v>19</v>
      </c>
      <c r="L203" s="75" t="s">
        <v>19</v>
      </c>
      <c r="M203" s="75" t="s">
        <v>19</v>
      </c>
    </row>
    <row r="204" spans="1:13" ht="39.950000000000003" customHeight="1" x14ac:dyDescent="0.25">
      <c r="A204" s="366">
        <v>1</v>
      </c>
      <c r="B204" s="360" t="s">
        <v>21</v>
      </c>
      <c r="C204" s="360" t="s">
        <v>53</v>
      </c>
      <c r="D204" s="360" t="s">
        <v>36</v>
      </c>
      <c r="E204" s="104" t="s">
        <v>60</v>
      </c>
      <c r="F204" s="102" t="s">
        <v>24</v>
      </c>
      <c r="G204" s="102" t="s">
        <v>25</v>
      </c>
      <c r="H204" s="101">
        <v>1</v>
      </c>
      <c r="I204" s="101">
        <v>0</v>
      </c>
      <c r="J204" s="101">
        <v>0</v>
      </c>
      <c r="K204" s="103">
        <v>5214.54</v>
      </c>
      <c r="L204" s="103">
        <v>0</v>
      </c>
      <c r="M204" s="103">
        <v>0</v>
      </c>
    </row>
    <row r="205" spans="1:13" ht="20.100000000000001" customHeight="1" x14ac:dyDescent="0.25">
      <c r="A205" s="367"/>
      <c r="B205" s="361"/>
      <c r="C205" s="361"/>
      <c r="D205" s="361"/>
      <c r="E205" s="86" t="s">
        <v>345</v>
      </c>
      <c r="F205" s="75" t="s">
        <v>19</v>
      </c>
      <c r="G205" s="75" t="s">
        <v>19</v>
      </c>
      <c r="H205" s="283" t="s">
        <v>37</v>
      </c>
      <c r="I205" s="75" t="s">
        <v>19</v>
      </c>
      <c r="J205" s="75" t="s">
        <v>19</v>
      </c>
      <c r="K205" s="75" t="s">
        <v>19</v>
      </c>
      <c r="L205" s="75" t="s">
        <v>19</v>
      </c>
      <c r="M205" s="75" t="s">
        <v>19</v>
      </c>
    </row>
    <row r="206" spans="1:13" ht="20.100000000000001" customHeight="1" x14ac:dyDescent="0.25">
      <c r="A206" s="368"/>
      <c r="B206" s="362"/>
      <c r="C206" s="362"/>
      <c r="D206" s="362"/>
      <c r="E206" s="86" t="s">
        <v>32</v>
      </c>
      <c r="F206" s="75" t="s">
        <v>19</v>
      </c>
      <c r="G206" s="75" t="s">
        <v>19</v>
      </c>
      <c r="H206" s="283" t="s">
        <v>37</v>
      </c>
      <c r="I206" s="75" t="s">
        <v>19</v>
      </c>
      <c r="J206" s="75" t="s">
        <v>19</v>
      </c>
      <c r="K206" s="75" t="s">
        <v>19</v>
      </c>
      <c r="L206" s="75" t="s">
        <v>19</v>
      </c>
      <c r="M206" s="75" t="s">
        <v>19</v>
      </c>
    </row>
    <row r="207" spans="1:13" ht="39.950000000000003" customHeight="1" x14ac:dyDescent="0.25">
      <c r="A207" s="366">
        <v>1</v>
      </c>
      <c r="B207" s="360" t="s">
        <v>21</v>
      </c>
      <c r="C207" s="360" t="s">
        <v>53</v>
      </c>
      <c r="D207" s="360" t="s">
        <v>36</v>
      </c>
      <c r="E207" s="104" t="s">
        <v>260</v>
      </c>
      <c r="F207" s="102" t="s">
        <v>24</v>
      </c>
      <c r="G207" s="102" t="s">
        <v>25</v>
      </c>
      <c r="H207" s="101">
        <v>1</v>
      </c>
      <c r="I207" s="101">
        <v>0</v>
      </c>
      <c r="J207" s="101">
        <v>0</v>
      </c>
      <c r="K207" s="103">
        <v>2814.74</v>
      </c>
      <c r="L207" s="103">
        <v>0</v>
      </c>
      <c r="M207" s="103">
        <v>0</v>
      </c>
    </row>
    <row r="208" spans="1:13" ht="20.100000000000001" customHeight="1" x14ac:dyDescent="0.25">
      <c r="A208" s="367"/>
      <c r="B208" s="361"/>
      <c r="C208" s="361"/>
      <c r="D208" s="361"/>
      <c r="E208" s="86" t="s">
        <v>345</v>
      </c>
      <c r="F208" s="75" t="s">
        <v>19</v>
      </c>
      <c r="G208" s="75" t="s">
        <v>19</v>
      </c>
      <c r="H208" s="283" t="s">
        <v>67</v>
      </c>
      <c r="I208" s="75" t="s">
        <v>19</v>
      </c>
      <c r="J208" s="75" t="s">
        <v>19</v>
      </c>
      <c r="K208" s="75" t="s">
        <v>19</v>
      </c>
      <c r="L208" s="75" t="s">
        <v>19</v>
      </c>
      <c r="M208" s="75" t="s">
        <v>19</v>
      </c>
    </row>
    <row r="209" spans="1:38" ht="20.100000000000001" customHeight="1" x14ac:dyDescent="0.25">
      <c r="A209" s="368"/>
      <c r="B209" s="362"/>
      <c r="C209" s="362"/>
      <c r="D209" s="362"/>
      <c r="E209" s="86" t="s">
        <v>32</v>
      </c>
      <c r="F209" s="75" t="s">
        <v>19</v>
      </c>
      <c r="G209" s="75" t="s">
        <v>19</v>
      </c>
      <c r="H209" s="75" t="s">
        <v>59</v>
      </c>
      <c r="I209" s="75" t="s">
        <v>19</v>
      </c>
      <c r="J209" s="75" t="s">
        <v>19</v>
      </c>
      <c r="K209" s="75" t="s">
        <v>19</v>
      </c>
      <c r="L209" s="75" t="s">
        <v>19</v>
      </c>
      <c r="M209" s="75" t="s">
        <v>19</v>
      </c>
    </row>
    <row r="210" spans="1:38" ht="39.950000000000003" customHeight="1" x14ac:dyDescent="0.25">
      <c r="A210" s="366">
        <v>1</v>
      </c>
      <c r="B210" s="360" t="s">
        <v>21</v>
      </c>
      <c r="C210" s="360" t="s">
        <v>53</v>
      </c>
      <c r="D210" s="360" t="s">
        <v>36</v>
      </c>
      <c r="E210" s="104" t="s">
        <v>261</v>
      </c>
      <c r="F210" s="102" t="s">
        <v>24</v>
      </c>
      <c r="G210" s="102" t="s">
        <v>25</v>
      </c>
      <c r="H210" s="101">
        <v>1</v>
      </c>
      <c r="I210" s="101">
        <v>0</v>
      </c>
      <c r="J210" s="101">
        <v>0</v>
      </c>
      <c r="K210" s="103">
        <v>976.91</v>
      </c>
      <c r="L210" s="103">
        <v>0</v>
      </c>
      <c r="M210" s="103">
        <v>0</v>
      </c>
    </row>
    <row r="211" spans="1:38" ht="20.100000000000001" customHeight="1" x14ac:dyDescent="0.25">
      <c r="A211" s="367"/>
      <c r="B211" s="361"/>
      <c r="C211" s="361"/>
      <c r="D211" s="361"/>
      <c r="E211" s="86" t="s">
        <v>251</v>
      </c>
      <c r="F211" s="75" t="s">
        <v>19</v>
      </c>
      <c r="G211" s="75" t="s">
        <v>19</v>
      </c>
      <c r="H211" s="75" t="s">
        <v>38</v>
      </c>
      <c r="I211" s="75" t="s">
        <v>19</v>
      </c>
      <c r="J211" s="75" t="s">
        <v>19</v>
      </c>
      <c r="K211" s="75" t="s">
        <v>19</v>
      </c>
      <c r="L211" s="75" t="s">
        <v>19</v>
      </c>
      <c r="M211" s="75" t="s">
        <v>19</v>
      </c>
    </row>
    <row r="212" spans="1:38" ht="20.100000000000001" customHeight="1" x14ac:dyDescent="0.25">
      <c r="A212" s="367"/>
      <c r="B212" s="361"/>
      <c r="C212" s="361"/>
      <c r="D212" s="361"/>
      <c r="E212" s="86" t="s">
        <v>345</v>
      </c>
      <c r="F212" s="75" t="s">
        <v>19</v>
      </c>
      <c r="G212" s="75" t="s">
        <v>19</v>
      </c>
      <c r="H212" s="75" t="s">
        <v>232</v>
      </c>
      <c r="I212" s="75" t="s">
        <v>19</v>
      </c>
      <c r="J212" s="75" t="s">
        <v>19</v>
      </c>
      <c r="K212" s="75" t="s">
        <v>19</v>
      </c>
      <c r="L212" s="75" t="s">
        <v>19</v>
      </c>
      <c r="M212" s="75" t="s">
        <v>19</v>
      </c>
    </row>
    <row r="213" spans="1:38" ht="20.100000000000001" customHeight="1" x14ac:dyDescent="0.25">
      <c r="A213" s="368"/>
      <c r="B213" s="362"/>
      <c r="C213" s="362"/>
      <c r="D213" s="362"/>
      <c r="E213" s="86" t="s">
        <v>32</v>
      </c>
      <c r="F213" s="75" t="s">
        <v>19</v>
      </c>
      <c r="G213" s="75" t="s">
        <v>19</v>
      </c>
      <c r="H213" s="75" t="s">
        <v>232</v>
      </c>
      <c r="I213" s="75" t="s">
        <v>19</v>
      </c>
      <c r="J213" s="75" t="s">
        <v>19</v>
      </c>
      <c r="K213" s="75" t="s">
        <v>19</v>
      </c>
      <c r="L213" s="75" t="s">
        <v>19</v>
      </c>
      <c r="M213" s="75" t="s">
        <v>19</v>
      </c>
    </row>
    <row r="214" spans="1:38" s="298" customFormat="1" ht="39.950000000000003" customHeight="1" x14ac:dyDescent="0.25">
      <c r="A214" s="369">
        <v>1</v>
      </c>
      <c r="B214" s="363" t="s">
        <v>21</v>
      </c>
      <c r="C214" s="363" t="s">
        <v>53</v>
      </c>
      <c r="D214" s="363" t="s">
        <v>36</v>
      </c>
      <c r="E214" s="273" t="s">
        <v>433</v>
      </c>
      <c r="F214" s="102" t="s">
        <v>24</v>
      </c>
      <c r="G214" s="102" t="s">
        <v>25</v>
      </c>
      <c r="H214" s="101">
        <v>1</v>
      </c>
      <c r="I214" s="101">
        <v>0</v>
      </c>
      <c r="J214" s="101">
        <v>0</v>
      </c>
      <c r="K214" s="285">
        <v>2741.91</v>
      </c>
      <c r="L214" s="285">
        <v>0</v>
      </c>
      <c r="M214" s="285">
        <v>0</v>
      </c>
      <c r="N214" s="296"/>
      <c r="O214" s="297"/>
      <c r="P214" s="297"/>
      <c r="Q214" s="297"/>
      <c r="R214" s="297"/>
      <c r="S214" s="297"/>
      <c r="T214" s="297"/>
      <c r="U214" s="297"/>
      <c r="V214" s="297"/>
      <c r="W214" s="297"/>
      <c r="X214" s="297"/>
      <c r="Y214" s="297"/>
      <c r="Z214" s="297"/>
      <c r="AA214" s="297"/>
      <c r="AB214" s="297"/>
      <c r="AC214" s="297"/>
      <c r="AD214" s="297"/>
      <c r="AE214" s="297"/>
      <c r="AF214" s="297"/>
      <c r="AG214" s="297"/>
      <c r="AH214" s="297"/>
      <c r="AI214" s="297"/>
      <c r="AJ214" s="297"/>
      <c r="AK214" s="297"/>
      <c r="AL214" s="297"/>
    </row>
    <row r="215" spans="1:38" s="298" customFormat="1" ht="20.100000000000001" customHeight="1" x14ac:dyDescent="0.25">
      <c r="A215" s="370"/>
      <c r="B215" s="364"/>
      <c r="C215" s="364"/>
      <c r="D215" s="364"/>
      <c r="E215" s="264" t="s">
        <v>251</v>
      </c>
      <c r="F215" s="283" t="s">
        <v>19</v>
      </c>
      <c r="G215" s="283" t="s">
        <v>19</v>
      </c>
      <c r="H215" s="283" t="s">
        <v>73</v>
      </c>
      <c r="I215" s="283" t="s">
        <v>19</v>
      </c>
      <c r="J215" s="283" t="s">
        <v>19</v>
      </c>
      <c r="K215" s="283" t="s">
        <v>19</v>
      </c>
      <c r="L215" s="283" t="s">
        <v>19</v>
      </c>
      <c r="M215" s="283" t="s">
        <v>19</v>
      </c>
      <c r="N215" s="296"/>
      <c r="O215" s="297"/>
      <c r="P215" s="297"/>
      <c r="Q215" s="297"/>
      <c r="R215" s="297"/>
      <c r="S215" s="297"/>
      <c r="T215" s="297"/>
      <c r="U215" s="297"/>
      <c r="V215" s="297"/>
      <c r="W215" s="297"/>
      <c r="X215" s="297"/>
      <c r="Y215" s="297"/>
      <c r="Z215" s="297"/>
      <c r="AA215" s="297"/>
      <c r="AB215" s="297"/>
      <c r="AC215" s="297"/>
      <c r="AD215" s="297"/>
      <c r="AE215" s="297"/>
      <c r="AF215" s="297"/>
      <c r="AG215" s="297"/>
      <c r="AH215" s="297"/>
      <c r="AI215" s="297"/>
      <c r="AJ215" s="297"/>
      <c r="AK215" s="297"/>
      <c r="AL215" s="297"/>
    </row>
    <row r="216" spans="1:38" s="298" customFormat="1" ht="20.100000000000001" customHeight="1" x14ac:dyDescent="0.25">
      <c r="A216" s="370"/>
      <c r="B216" s="364"/>
      <c r="C216" s="364"/>
      <c r="D216" s="364"/>
      <c r="E216" s="264" t="s">
        <v>345</v>
      </c>
      <c r="F216" s="283" t="s">
        <v>19</v>
      </c>
      <c r="G216" s="283" t="s">
        <v>19</v>
      </c>
      <c r="H216" s="283" t="s">
        <v>232</v>
      </c>
      <c r="I216" s="283" t="s">
        <v>19</v>
      </c>
      <c r="J216" s="283" t="s">
        <v>19</v>
      </c>
      <c r="K216" s="283" t="s">
        <v>19</v>
      </c>
      <c r="L216" s="283" t="s">
        <v>19</v>
      </c>
      <c r="M216" s="283" t="s">
        <v>19</v>
      </c>
      <c r="N216" s="296"/>
      <c r="O216" s="297"/>
      <c r="P216" s="297"/>
      <c r="Q216" s="297"/>
      <c r="R216" s="297"/>
      <c r="S216" s="297"/>
      <c r="T216" s="297"/>
      <c r="U216" s="297"/>
      <c r="V216" s="297"/>
      <c r="W216" s="297"/>
      <c r="X216" s="297"/>
      <c r="Y216" s="297"/>
      <c r="Z216" s="297"/>
      <c r="AA216" s="297"/>
      <c r="AB216" s="297"/>
      <c r="AC216" s="297"/>
      <c r="AD216" s="297"/>
      <c r="AE216" s="297"/>
      <c r="AF216" s="297"/>
      <c r="AG216" s="297"/>
      <c r="AH216" s="297"/>
      <c r="AI216" s="297"/>
      <c r="AJ216" s="297"/>
      <c r="AK216" s="297"/>
      <c r="AL216" s="297"/>
    </row>
    <row r="217" spans="1:38" s="298" customFormat="1" ht="20.100000000000001" customHeight="1" x14ac:dyDescent="0.25">
      <c r="A217" s="371"/>
      <c r="B217" s="365"/>
      <c r="C217" s="365"/>
      <c r="D217" s="365"/>
      <c r="E217" s="264" t="s">
        <v>32</v>
      </c>
      <c r="F217" s="283" t="s">
        <v>19</v>
      </c>
      <c r="G217" s="283" t="s">
        <v>19</v>
      </c>
      <c r="H217" s="283" t="s">
        <v>232</v>
      </c>
      <c r="I217" s="283" t="s">
        <v>19</v>
      </c>
      <c r="J217" s="283" t="s">
        <v>19</v>
      </c>
      <c r="K217" s="283" t="s">
        <v>19</v>
      </c>
      <c r="L217" s="283" t="s">
        <v>19</v>
      </c>
      <c r="M217" s="283" t="s">
        <v>19</v>
      </c>
      <c r="N217" s="296"/>
      <c r="O217" s="297"/>
      <c r="P217" s="297"/>
      <c r="Q217" s="297"/>
      <c r="R217" s="297"/>
      <c r="S217" s="297"/>
      <c r="T217" s="297"/>
      <c r="U217" s="297"/>
      <c r="V217" s="297"/>
      <c r="W217" s="297"/>
      <c r="X217" s="297"/>
      <c r="Y217" s="297"/>
      <c r="Z217" s="297"/>
      <c r="AA217" s="297"/>
      <c r="AB217" s="297"/>
      <c r="AC217" s="297"/>
      <c r="AD217" s="297"/>
      <c r="AE217" s="297"/>
      <c r="AF217" s="297"/>
      <c r="AG217" s="297"/>
      <c r="AH217" s="297"/>
      <c r="AI217" s="297"/>
      <c r="AJ217" s="297"/>
      <c r="AK217" s="297"/>
      <c r="AL217" s="297"/>
    </row>
    <row r="218" spans="1:38" s="298" customFormat="1" ht="39.950000000000003" customHeight="1" x14ac:dyDescent="0.25">
      <c r="A218" s="369">
        <v>1</v>
      </c>
      <c r="B218" s="363" t="s">
        <v>21</v>
      </c>
      <c r="C218" s="363" t="s">
        <v>53</v>
      </c>
      <c r="D218" s="363" t="s">
        <v>36</v>
      </c>
      <c r="E218" s="273" t="s">
        <v>434</v>
      </c>
      <c r="F218" s="102" t="s">
        <v>24</v>
      </c>
      <c r="G218" s="102" t="s">
        <v>25</v>
      </c>
      <c r="H218" s="101">
        <v>1</v>
      </c>
      <c r="I218" s="101">
        <v>0</v>
      </c>
      <c r="J218" s="101">
        <v>0</v>
      </c>
      <c r="K218" s="285">
        <v>500.82</v>
      </c>
      <c r="L218" s="285">
        <v>0</v>
      </c>
      <c r="M218" s="285">
        <v>0</v>
      </c>
      <c r="N218" s="296"/>
      <c r="O218" s="297"/>
      <c r="P218" s="297"/>
      <c r="Q218" s="297"/>
      <c r="R218" s="297"/>
      <c r="S218" s="297"/>
      <c r="T218" s="297"/>
      <c r="U218" s="297"/>
      <c r="V218" s="297"/>
      <c r="W218" s="297"/>
      <c r="X218" s="297"/>
      <c r="Y218" s="297"/>
      <c r="Z218" s="297"/>
      <c r="AA218" s="297"/>
      <c r="AB218" s="297"/>
      <c r="AC218" s="297"/>
      <c r="AD218" s="297"/>
      <c r="AE218" s="297"/>
      <c r="AF218" s="297"/>
      <c r="AG218" s="297"/>
      <c r="AH218" s="297"/>
      <c r="AI218" s="297"/>
      <c r="AJ218" s="297"/>
      <c r="AK218" s="297"/>
      <c r="AL218" s="297"/>
    </row>
    <row r="219" spans="1:38" s="298" customFormat="1" ht="20.100000000000001" customHeight="1" x14ac:dyDescent="0.25">
      <c r="A219" s="370"/>
      <c r="B219" s="364"/>
      <c r="C219" s="364"/>
      <c r="D219" s="364"/>
      <c r="E219" s="264" t="s">
        <v>251</v>
      </c>
      <c r="F219" s="283" t="s">
        <v>19</v>
      </c>
      <c r="G219" s="283" t="s">
        <v>19</v>
      </c>
      <c r="H219" s="283" t="s">
        <v>73</v>
      </c>
      <c r="I219" s="283" t="s">
        <v>19</v>
      </c>
      <c r="J219" s="283" t="s">
        <v>19</v>
      </c>
      <c r="K219" s="283" t="s">
        <v>19</v>
      </c>
      <c r="L219" s="283" t="s">
        <v>19</v>
      </c>
      <c r="M219" s="283" t="s">
        <v>19</v>
      </c>
      <c r="N219" s="296"/>
      <c r="O219" s="297"/>
      <c r="P219" s="297"/>
      <c r="Q219" s="297"/>
      <c r="R219" s="297"/>
      <c r="S219" s="297"/>
      <c r="T219" s="297"/>
      <c r="U219" s="297"/>
      <c r="V219" s="297"/>
      <c r="W219" s="297"/>
      <c r="X219" s="297"/>
      <c r="Y219" s="297"/>
      <c r="Z219" s="297"/>
      <c r="AA219" s="297"/>
      <c r="AB219" s="297"/>
      <c r="AC219" s="297"/>
      <c r="AD219" s="297"/>
      <c r="AE219" s="297"/>
      <c r="AF219" s="297"/>
      <c r="AG219" s="297"/>
      <c r="AH219" s="297"/>
      <c r="AI219" s="297"/>
      <c r="AJ219" s="297"/>
      <c r="AK219" s="297"/>
      <c r="AL219" s="297"/>
    </row>
    <row r="220" spans="1:38" s="298" customFormat="1" ht="20.100000000000001" customHeight="1" x14ac:dyDescent="0.25">
      <c r="A220" s="370"/>
      <c r="B220" s="364"/>
      <c r="C220" s="364"/>
      <c r="D220" s="364"/>
      <c r="E220" s="264" t="s">
        <v>345</v>
      </c>
      <c r="F220" s="283" t="s">
        <v>19</v>
      </c>
      <c r="G220" s="283" t="s">
        <v>19</v>
      </c>
      <c r="H220" s="283" t="s">
        <v>38</v>
      </c>
      <c r="I220" s="283" t="s">
        <v>19</v>
      </c>
      <c r="J220" s="283" t="s">
        <v>19</v>
      </c>
      <c r="K220" s="283" t="s">
        <v>19</v>
      </c>
      <c r="L220" s="283" t="s">
        <v>19</v>
      </c>
      <c r="M220" s="283" t="s">
        <v>19</v>
      </c>
      <c r="N220" s="296"/>
      <c r="O220" s="297"/>
      <c r="P220" s="297"/>
      <c r="Q220" s="297"/>
      <c r="R220" s="297"/>
      <c r="S220" s="297"/>
      <c r="T220" s="297"/>
      <c r="U220" s="297"/>
      <c r="V220" s="297"/>
      <c r="W220" s="297"/>
      <c r="X220" s="297"/>
      <c r="Y220" s="297"/>
      <c r="Z220" s="297"/>
      <c r="AA220" s="297"/>
      <c r="AB220" s="297"/>
      <c r="AC220" s="297"/>
      <c r="AD220" s="297"/>
      <c r="AE220" s="297"/>
      <c r="AF220" s="297"/>
      <c r="AG220" s="297"/>
      <c r="AH220" s="297"/>
      <c r="AI220" s="297"/>
      <c r="AJ220" s="297"/>
      <c r="AK220" s="297"/>
      <c r="AL220" s="297"/>
    </row>
    <row r="221" spans="1:38" s="298" customFormat="1" ht="20.100000000000001" customHeight="1" x14ac:dyDescent="0.25">
      <c r="A221" s="371"/>
      <c r="B221" s="365"/>
      <c r="C221" s="365"/>
      <c r="D221" s="365"/>
      <c r="E221" s="264" t="s">
        <v>32</v>
      </c>
      <c r="F221" s="283" t="s">
        <v>19</v>
      </c>
      <c r="G221" s="283" t="s">
        <v>19</v>
      </c>
      <c r="H221" s="283" t="s">
        <v>38</v>
      </c>
      <c r="I221" s="283" t="s">
        <v>19</v>
      </c>
      <c r="J221" s="283" t="s">
        <v>19</v>
      </c>
      <c r="K221" s="283" t="s">
        <v>19</v>
      </c>
      <c r="L221" s="283" t="s">
        <v>19</v>
      </c>
      <c r="M221" s="283" t="s">
        <v>19</v>
      </c>
      <c r="N221" s="296"/>
      <c r="O221" s="297"/>
      <c r="P221" s="297"/>
      <c r="Q221" s="297"/>
      <c r="R221" s="297"/>
      <c r="S221" s="297"/>
      <c r="T221" s="297"/>
      <c r="U221" s="297"/>
      <c r="V221" s="297"/>
      <c r="W221" s="297"/>
      <c r="X221" s="297"/>
      <c r="Y221" s="297"/>
      <c r="Z221" s="297"/>
      <c r="AA221" s="297"/>
      <c r="AB221" s="297"/>
      <c r="AC221" s="297"/>
      <c r="AD221" s="297"/>
      <c r="AE221" s="297"/>
      <c r="AF221" s="297"/>
      <c r="AG221" s="297"/>
      <c r="AH221" s="297"/>
      <c r="AI221" s="297"/>
      <c r="AJ221" s="297"/>
      <c r="AK221" s="297"/>
      <c r="AL221" s="297"/>
    </row>
    <row r="222" spans="1:38" s="298" customFormat="1" ht="39.950000000000003" customHeight="1" x14ac:dyDescent="0.25">
      <c r="A222" s="366">
        <v>1</v>
      </c>
      <c r="B222" s="360" t="s">
        <v>21</v>
      </c>
      <c r="C222" s="360" t="s">
        <v>53</v>
      </c>
      <c r="D222" s="360" t="s">
        <v>36</v>
      </c>
      <c r="E222" s="104" t="s">
        <v>601</v>
      </c>
      <c r="F222" s="102" t="s">
        <v>24</v>
      </c>
      <c r="G222" s="102" t="s">
        <v>25</v>
      </c>
      <c r="H222" s="101">
        <v>1</v>
      </c>
      <c r="I222" s="101">
        <v>0</v>
      </c>
      <c r="J222" s="101">
        <v>0</v>
      </c>
      <c r="K222" s="103">
        <v>386.3</v>
      </c>
      <c r="L222" s="103">
        <v>0</v>
      </c>
      <c r="M222" s="103">
        <v>0</v>
      </c>
      <c r="N222" s="296"/>
      <c r="O222" s="297"/>
      <c r="P222" s="297"/>
      <c r="Q222" s="297"/>
      <c r="R222" s="297"/>
      <c r="S222" s="297"/>
      <c r="T222" s="297"/>
      <c r="U222" s="297"/>
      <c r="V222" s="297"/>
      <c r="W222" s="297"/>
      <c r="X222" s="297"/>
      <c r="Y222" s="297"/>
      <c r="Z222" s="297"/>
      <c r="AA222" s="297"/>
      <c r="AB222" s="297"/>
      <c r="AC222" s="297"/>
      <c r="AD222" s="297"/>
      <c r="AE222" s="297"/>
      <c r="AF222" s="297"/>
      <c r="AG222" s="297"/>
      <c r="AH222" s="297"/>
      <c r="AI222" s="297"/>
      <c r="AJ222" s="297"/>
      <c r="AK222" s="297"/>
      <c r="AL222" s="297"/>
    </row>
    <row r="223" spans="1:38" s="298" customFormat="1" ht="20.100000000000001" customHeight="1" x14ac:dyDescent="0.25">
      <c r="A223" s="367"/>
      <c r="B223" s="361"/>
      <c r="C223" s="361"/>
      <c r="D223" s="361"/>
      <c r="E223" s="86" t="s">
        <v>251</v>
      </c>
      <c r="F223" s="75" t="s">
        <v>19</v>
      </c>
      <c r="G223" s="75" t="s">
        <v>19</v>
      </c>
      <c r="H223" s="283" t="s">
        <v>61</v>
      </c>
      <c r="I223" s="75" t="s">
        <v>19</v>
      </c>
      <c r="J223" s="75" t="s">
        <v>19</v>
      </c>
      <c r="K223" s="75" t="s">
        <v>19</v>
      </c>
      <c r="L223" s="75" t="s">
        <v>19</v>
      </c>
      <c r="M223" s="75" t="s">
        <v>19</v>
      </c>
      <c r="N223" s="296"/>
      <c r="O223" s="297"/>
      <c r="P223" s="297"/>
      <c r="Q223" s="297"/>
      <c r="R223" s="297"/>
      <c r="S223" s="297"/>
      <c r="T223" s="297"/>
      <c r="U223" s="297"/>
      <c r="V223" s="297"/>
      <c r="W223" s="297"/>
      <c r="X223" s="297"/>
      <c r="Y223" s="297"/>
      <c r="Z223" s="297"/>
      <c r="AA223" s="297"/>
      <c r="AB223" s="297"/>
      <c r="AC223" s="297"/>
      <c r="AD223" s="297"/>
      <c r="AE223" s="297"/>
      <c r="AF223" s="297"/>
      <c r="AG223" s="297"/>
      <c r="AH223" s="297"/>
      <c r="AI223" s="297"/>
      <c r="AJ223" s="297"/>
      <c r="AK223" s="297"/>
      <c r="AL223" s="297"/>
    </row>
    <row r="224" spans="1:38" s="298" customFormat="1" ht="20.100000000000001" customHeight="1" x14ac:dyDescent="0.25">
      <c r="A224" s="367"/>
      <c r="B224" s="361"/>
      <c r="C224" s="361"/>
      <c r="D224" s="361"/>
      <c r="E224" s="86" t="s">
        <v>345</v>
      </c>
      <c r="F224" s="75" t="s">
        <v>19</v>
      </c>
      <c r="G224" s="75" t="s">
        <v>19</v>
      </c>
      <c r="H224" s="75" t="s">
        <v>38</v>
      </c>
      <c r="I224" s="75" t="s">
        <v>19</v>
      </c>
      <c r="J224" s="75" t="s">
        <v>19</v>
      </c>
      <c r="K224" s="75" t="s">
        <v>19</v>
      </c>
      <c r="L224" s="75" t="s">
        <v>19</v>
      </c>
      <c r="M224" s="75" t="s">
        <v>19</v>
      </c>
      <c r="N224" s="296"/>
      <c r="O224" s="297"/>
      <c r="P224" s="297"/>
      <c r="Q224" s="297"/>
      <c r="R224" s="297"/>
      <c r="S224" s="297"/>
      <c r="T224" s="297"/>
      <c r="U224" s="297"/>
      <c r="V224" s="297"/>
      <c r="W224" s="297"/>
      <c r="X224" s="297"/>
      <c r="Y224" s="297"/>
      <c r="Z224" s="297"/>
      <c r="AA224" s="297"/>
      <c r="AB224" s="297"/>
      <c r="AC224" s="297"/>
      <c r="AD224" s="297"/>
      <c r="AE224" s="297"/>
      <c r="AF224" s="297"/>
      <c r="AG224" s="297"/>
      <c r="AH224" s="297"/>
      <c r="AI224" s="297"/>
      <c r="AJ224" s="297"/>
      <c r="AK224" s="297"/>
      <c r="AL224" s="297"/>
    </row>
    <row r="225" spans="1:38" s="298" customFormat="1" ht="20.100000000000001" customHeight="1" x14ac:dyDescent="0.25">
      <c r="A225" s="368"/>
      <c r="B225" s="362"/>
      <c r="C225" s="362"/>
      <c r="D225" s="362"/>
      <c r="E225" s="86" t="s">
        <v>32</v>
      </c>
      <c r="F225" s="75" t="s">
        <v>19</v>
      </c>
      <c r="G225" s="75" t="s">
        <v>19</v>
      </c>
      <c r="H225" s="75" t="s">
        <v>38</v>
      </c>
      <c r="I225" s="75" t="s">
        <v>19</v>
      </c>
      <c r="J225" s="75" t="s">
        <v>19</v>
      </c>
      <c r="K225" s="75" t="s">
        <v>19</v>
      </c>
      <c r="L225" s="75" t="s">
        <v>19</v>
      </c>
      <c r="M225" s="75" t="s">
        <v>19</v>
      </c>
      <c r="N225" s="296"/>
      <c r="O225" s="297"/>
      <c r="P225" s="297"/>
      <c r="Q225" s="297"/>
      <c r="R225" s="297"/>
      <c r="S225" s="297"/>
      <c r="T225" s="297"/>
      <c r="U225" s="297"/>
      <c r="V225" s="297"/>
      <c r="W225" s="297"/>
      <c r="X225" s="297"/>
      <c r="Y225" s="297"/>
      <c r="Z225" s="297"/>
      <c r="AA225" s="297"/>
      <c r="AB225" s="297"/>
      <c r="AC225" s="297"/>
      <c r="AD225" s="297"/>
      <c r="AE225" s="297"/>
      <c r="AF225" s="297"/>
      <c r="AG225" s="297"/>
      <c r="AH225" s="297"/>
      <c r="AI225" s="297"/>
      <c r="AJ225" s="297"/>
      <c r="AK225" s="297"/>
      <c r="AL225" s="297"/>
    </row>
    <row r="226" spans="1:38" ht="39.950000000000003" customHeight="1" x14ac:dyDescent="0.25">
      <c r="A226" s="366">
        <v>1</v>
      </c>
      <c r="B226" s="360" t="s">
        <v>21</v>
      </c>
      <c r="C226" s="360" t="s">
        <v>53</v>
      </c>
      <c r="D226" s="360" t="s">
        <v>36</v>
      </c>
      <c r="E226" s="104" t="s">
        <v>599</v>
      </c>
      <c r="F226" s="102" t="s">
        <v>24</v>
      </c>
      <c r="G226" s="102" t="s">
        <v>25</v>
      </c>
      <c r="H226" s="101">
        <v>1</v>
      </c>
      <c r="I226" s="101">
        <v>0</v>
      </c>
      <c r="J226" s="101">
        <v>0</v>
      </c>
      <c r="K226" s="103">
        <v>58</v>
      </c>
      <c r="L226" s="103">
        <v>0</v>
      </c>
      <c r="M226" s="103">
        <v>0</v>
      </c>
    </row>
    <row r="227" spans="1:38" ht="20.100000000000001" customHeight="1" x14ac:dyDescent="0.25">
      <c r="A227" s="367"/>
      <c r="B227" s="361"/>
      <c r="C227" s="361"/>
      <c r="D227" s="361"/>
      <c r="E227" s="86" t="s">
        <v>251</v>
      </c>
      <c r="F227" s="75" t="s">
        <v>19</v>
      </c>
      <c r="G227" s="75" t="s">
        <v>19</v>
      </c>
      <c r="H227" s="283" t="s">
        <v>61</v>
      </c>
      <c r="I227" s="75" t="s">
        <v>19</v>
      </c>
      <c r="J227" s="75" t="s">
        <v>19</v>
      </c>
      <c r="K227" s="75" t="s">
        <v>19</v>
      </c>
      <c r="L227" s="75" t="s">
        <v>19</v>
      </c>
      <c r="M227" s="75" t="s">
        <v>19</v>
      </c>
    </row>
    <row r="228" spans="1:38" ht="20.100000000000001" customHeight="1" x14ac:dyDescent="0.25">
      <c r="A228" s="367"/>
      <c r="B228" s="361"/>
      <c r="C228" s="361"/>
      <c r="D228" s="361"/>
      <c r="E228" s="86" t="s">
        <v>345</v>
      </c>
      <c r="F228" s="75" t="s">
        <v>19</v>
      </c>
      <c r="G228" s="75" t="s">
        <v>19</v>
      </c>
      <c r="H228" s="283" t="s">
        <v>61</v>
      </c>
      <c r="I228" s="75" t="s">
        <v>19</v>
      </c>
      <c r="J228" s="75" t="s">
        <v>19</v>
      </c>
      <c r="K228" s="75" t="s">
        <v>19</v>
      </c>
      <c r="L228" s="75" t="s">
        <v>19</v>
      </c>
      <c r="M228" s="75" t="s">
        <v>19</v>
      </c>
    </row>
    <row r="229" spans="1:38" ht="20.100000000000001" customHeight="1" x14ac:dyDescent="0.25">
      <c r="A229" s="368"/>
      <c r="B229" s="362"/>
      <c r="C229" s="362"/>
      <c r="D229" s="362"/>
      <c r="E229" s="86" t="s">
        <v>32</v>
      </c>
      <c r="F229" s="75" t="s">
        <v>19</v>
      </c>
      <c r="G229" s="75" t="s">
        <v>19</v>
      </c>
      <c r="H229" s="283" t="s">
        <v>61</v>
      </c>
      <c r="I229" s="75" t="s">
        <v>19</v>
      </c>
      <c r="J229" s="75" t="s">
        <v>19</v>
      </c>
      <c r="K229" s="75" t="s">
        <v>19</v>
      </c>
      <c r="L229" s="75" t="s">
        <v>19</v>
      </c>
      <c r="M229" s="75" t="s">
        <v>19</v>
      </c>
    </row>
    <row r="230" spans="1:38" ht="39.950000000000003" customHeight="1" x14ac:dyDescent="0.25">
      <c r="A230" s="366">
        <v>1</v>
      </c>
      <c r="B230" s="360" t="s">
        <v>21</v>
      </c>
      <c r="C230" s="360" t="s">
        <v>53</v>
      </c>
      <c r="D230" s="360" t="s">
        <v>36</v>
      </c>
      <c r="E230" s="104" t="s">
        <v>600</v>
      </c>
      <c r="F230" s="102" t="s">
        <v>24</v>
      </c>
      <c r="G230" s="102" t="s">
        <v>25</v>
      </c>
      <c r="H230" s="101">
        <v>1</v>
      </c>
      <c r="I230" s="101">
        <v>0</v>
      </c>
      <c r="J230" s="101">
        <v>0</v>
      </c>
      <c r="K230" s="103">
        <v>347.45</v>
      </c>
      <c r="L230" s="103">
        <v>0</v>
      </c>
      <c r="M230" s="103">
        <v>0</v>
      </c>
    </row>
    <row r="231" spans="1:38" ht="20.100000000000001" customHeight="1" x14ac:dyDescent="0.25">
      <c r="A231" s="367"/>
      <c r="B231" s="361"/>
      <c r="C231" s="361"/>
      <c r="D231" s="361"/>
      <c r="E231" s="86" t="s">
        <v>251</v>
      </c>
      <c r="F231" s="75" t="s">
        <v>19</v>
      </c>
      <c r="G231" s="75" t="s">
        <v>19</v>
      </c>
      <c r="H231" s="283" t="s">
        <v>61</v>
      </c>
      <c r="I231" s="75" t="s">
        <v>19</v>
      </c>
      <c r="J231" s="75" t="s">
        <v>19</v>
      </c>
      <c r="K231" s="75" t="s">
        <v>19</v>
      </c>
      <c r="L231" s="75" t="s">
        <v>19</v>
      </c>
      <c r="M231" s="75" t="s">
        <v>19</v>
      </c>
    </row>
    <row r="232" spans="1:38" ht="20.100000000000001" customHeight="1" x14ac:dyDescent="0.25">
      <c r="A232" s="367"/>
      <c r="B232" s="361"/>
      <c r="C232" s="361"/>
      <c r="D232" s="361"/>
      <c r="E232" s="86" t="s">
        <v>345</v>
      </c>
      <c r="F232" s="75" t="s">
        <v>19</v>
      </c>
      <c r="G232" s="75" t="s">
        <v>19</v>
      </c>
      <c r="H232" s="283" t="s">
        <v>67</v>
      </c>
      <c r="I232" s="75" t="s">
        <v>19</v>
      </c>
      <c r="J232" s="75" t="s">
        <v>19</v>
      </c>
      <c r="K232" s="75" t="s">
        <v>19</v>
      </c>
      <c r="L232" s="75" t="s">
        <v>19</v>
      </c>
      <c r="M232" s="75" t="s">
        <v>19</v>
      </c>
    </row>
    <row r="233" spans="1:38" ht="20.100000000000001" customHeight="1" x14ac:dyDescent="0.25">
      <c r="A233" s="368"/>
      <c r="B233" s="362"/>
      <c r="C233" s="362"/>
      <c r="D233" s="362"/>
      <c r="E233" s="86" t="s">
        <v>32</v>
      </c>
      <c r="F233" s="75" t="s">
        <v>19</v>
      </c>
      <c r="G233" s="75" t="s">
        <v>19</v>
      </c>
      <c r="H233" s="283" t="s">
        <v>37</v>
      </c>
      <c r="I233" s="75" t="s">
        <v>19</v>
      </c>
      <c r="J233" s="75" t="s">
        <v>19</v>
      </c>
      <c r="K233" s="75" t="s">
        <v>19</v>
      </c>
      <c r="L233" s="75" t="s">
        <v>19</v>
      </c>
      <c r="M233" s="75" t="s">
        <v>19</v>
      </c>
    </row>
    <row r="234" spans="1:38" ht="39.950000000000003" customHeight="1" x14ac:dyDescent="0.25">
      <c r="A234" s="366">
        <v>1</v>
      </c>
      <c r="B234" s="360" t="s">
        <v>21</v>
      </c>
      <c r="C234" s="360" t="s">
        <v>53</v>
      </c>
      <c r="D234" s="360" t="s">
        <v>36</v>
      </c>
      <c r="E234" s="104" t="s">
        <v>544</v>
      </c>
      <c r="F234" s="102" t="s">
        <v>24</v>
      </c>
      <c r="G234" s="102" t="s">
        <v>25</v>
      </c>
      <c r="H234" s="101">
        <v>1</v>
      </c>
      <c r="I234" s="101">
        <v>0</v>
      </c>
      <c r="J234" s="101">
        <v>0</v>
      </c>
      <c r="K234" s="103">
        <v>1210</v>
      </c>
      <c r="L234" s="103">
        <v>0</v>
      </c>
      <c r="M234" s="103">
        <v>0</v>
      </c>
    </row>
    <row r="235" spans="1:38" ht="20.100000000000001" customHeight="1" x14ac:dyDescent="0.25">
      <c r="A235" s="367"/>
      <c r="B235" s="361"/>
      <c r="C235" s="361"/>
      <c r="D235" s="361"/>
      <c r="E235" s="86" t="s">
        <v>251</v>
      </c>
      <c r="F235" s="75" t="s">
        <v>19</v>
      </c>
      <c r="G235" s="75" t="s">
        <v>19</v>
      </c>
      <c r="H235" s="75" t="s">
        <v>59</v>
      </c>
      <c r="I235" s="75" t="s">
        <v>19</v>
      </c>
      <c r="J235" s="75" t="s">
        <v>19</v>
      </c>
      <c r="K235" s="75" t="s">
        <v>19</v>
      </c>
      <c r="L235" s="75" t="s">
        <v>19</v>
      </c>
      <c r="M235" s="75" t="s">
        <v>19</v>
      </c>
    </row>
    <row r="236" spans="1:38" ht="20.100000000000001" customHeight="1" x14ac:dyDescent="0.25">
      <c r="A236" s="367"/>
      <c r="B236" s="361"/>
      <c r="C236" s="361"/>
      <c r="D236" s="361"/>
      <c r="E236" s="86" t="s">
        <v>345</v>
      </c>
      <c r="F236" s="75" t="s">
        <v>19</v>
      </c>
      <c r="G236" s="75" t="s">
        <v>19</v>
      </c>
      <c r="H236" s="75" t="s">
        <v>58</v>
      </c>
      <c r="I236" s="75" t="s">
        <v>19</v>
      </c>
      <c r="J236" s="75" t="s">
        <v>19</v>
      </c>
      <c r="K236" s="75" t="s">
        <v>19</v>
      </c>
      <c r="L236" s="75" t="s">
        <v>19</v>
      </c>
      <c r="M236" s="75" t="s">
        <v>19</v>
      </c>
    </row>
    <row r="237" spans="1:38" ht="20.100000000000001" customHeight="1" x14ac:dyDescent="0.25">
      <c r="A237" s="368"/>
      <c r="B237" s="362"/>
      <c r="C237" s="362"/>
      <c r="D237" s="362"/>
      <c r="E237" s="86" t="s">
        <v>32</v>
      </c>
      <c r="F237" s="75" t="s">
        <v>19</v>
      </c>
      <c r="G237" s="75" t="s">
        <v>19</v>
      </c>
      <c r="H237" s="75" t="s">
        <v>58</v>
      </c>
      <c r="I237" s="75" t="s">
        <v>19</v>
      </c>
      <c r="J237" s="75" t="s">
        <v>19</v>
      </c>
      <c r="K237" s="75" t="s">
        <v>19</v>
      </c>
      <c r="L237" s="75" t="s">
        <v>19</v>
      </c>
      <c r="M237" s="75" t="s">
        <v>19</v>
      </c>
    </row>
    <row r="238" spans="1:38" ht="39.950000000000003" customHeight="1" x14ac:dyDescent="0.25">
      <c r="A238" s="366">
        <v>1</v>
      </c>
      <c r="B238" s="360" t="s">
        <v>21</v>
      </c>
      <c r="C238" s="360" t="s">
        <v>53</v>
      </c>
      <c r="D238" s="360" t="s">
        <v>36</v>
      </c>
      <c r="E238" s="104" t="s">
        <v>545</v>
      </c>
      <c r="F238" s="102" t="s">
        <v>24</v>
      </c>
      <c r="G238" s="102" t="s">
        <v>25</v>
      </c>
      <c r="H238" s="101">
        <v>1</v>
      </c>
      <c r="I238" s="101">
        <v>0</v>
      </c>
      <c r="J238" s="101">
        <v>0</v>
      </c>
      <c r="K238" s="103">
        <v>787</v>
      </c>
      <c r="L238" s="103">
        <v>0</v>
      </c>
      <c r="M238" s="103">
        <v>0</v>
      </c>
    </row>
    <row r="239" spans="1:38" ht="20.100000000000001" customHeight="1" x14ac:dyDescent="0.25">
      <c r="A239" s="367"/>
      <c r="B239" s="361"/>
      <c r="C239" s="361"/>
      <c r="D239" s="361"/>
      <c r="E239" s="86" t="s">
        <v>251</v>
      </c>
      <c r="F239" s="75" t="s">
        <v>19</v>
      </c>
      <c r="G239" s="75" t="s">
        <v>19</v>
      </c>
      <c r="H239" s="75" t="s">
        <v>59</v>
      </c>
      <c r="I239" s="75" t="s">
        <v>19</v>
      </c>
      <c r="J239" s="75" t="s">
        <v>19</v>
      </c>
      <c r="K239" s="75" t="s">
        <v>19</v>
      </c>
      <c r="L239" s="75" t="s">
        <v>19</v>
      </c>
      <c r="M239" s="75" t="s">
        <v>19</v>
      </c>
    </row>
    <row r="240" spans="1:38" ht="20.100000000000001" customHeight="1" x14ac:dyDescent="0.25">
      <c r="A240" s="367"/>
      <c r="B240" s="361"/>
      <c r="C240" s="361"/>
      <c r="D240" s="361"/>
      <c r="E240" s="86" t="s">
        <v>345</v>
      </c>
      <c r="F240" s="75" t="s">
        <v>19</v>
      </c>
      <c r="G240" s="75" t="s">
        <v>19</v>
      </c>
      <c r="H240" s="75" t="s">
        <v>58</v>
      </c>
      <c r="I240" s="75" t="s">
        <v>19</v>
      </c>
      <c r="J240" s="75" t="s">
        <v>19</v>
      </c>
      <c r="K240" s="75" t="s">
        <v>19</v>
      </c>
      <c r="L240" s="75" t="s">
        <v>19</v>
      </c>
      <c r="M240" s="75" t="s">
        <v>19</v>
      </c>
    </row>
    <row r="241" spans="1:13" ht="20.100000000000001" customHeight="1" x14ac:dyDescent="0.25">
      <c r="A241" s="368"/>
      <c r="B241" s="362"/>
      <c r="C241" s="362"/>
      <c r="D241" s="362"/>
      <c r="E241" s="86" t="s">
        <v>32</v>
      </c>
      <c r="F241" s="75" t="s">
        <v>19</v>
      </c>
      <c r="G241" s="75" t="s">
        <v>19</v>
      </c>
      <c r="H241" s="75" t="s">
        <v>58</v>
      </c>
      <c r="I241" s="75" t="s">
        <v>19</v>
      </c>
      <c r="J241" s="75" t="s">
        <v>19</v>
      </c>
      <c r="K241" s="75" t="s">
        <v>19</v>
      </c>
      <c r="L241" s="75" t="s">
        <v>19</v>
      </c>
      <c r="M241" s="75" t="s">
        <v>19</v>
      </c>
    </row>
    <row r="242" spans="1:13" ht="39.950000000000003" customHeight="1" x14ac:dyDescent="0.25">
      <c r="A242" s="366">
        <v>1</v>
      </c>
      <c r="B242" s="360" t="s">
        <v>21</v>
      </c>
      <c r="C242" s="360" t="s">
        <v>53</v>
      </c>
      <c r="D242" s="360" t="s">
        <v>36</v>
      </c>
      <c r="E242" s="104" t="s">
        <v>546</v>
      </c>
      <c r="F242" s="102" t="s">
        <v>24</v>
      </c>
      <c r="G242" s="102" t="s">
        <v>25</v>
      </c>
      <c r="H242" s="101">
        <v>1</v>
      </c>
      <c r="I242" s="101">
        <v>0</v>
      </c>
      <c r="J242" s="101">
        <v>0</v>
      </c>
      <c r="K242" s="103">
        <v>827</v>
      </c>
      <c r="L242" s="103">
        <v>0</v>
      </c>
      <c r="M242" s="103">
        <v>0</v>
      </c>
    </row>
    <row r="243" spans="1:13" ht="20.100000000000001" customHeight="1" x14ac:dyDescent="0.25">
      <c r="A243" s="367"/>
      <c r="B243" s="361"/>
      <c r="C243" s="361"/>
      <c r="D243" s="361"/>
      <c r="E243" s="86" t="s">
        <v>251</v>
      </c>
      <c r="F243" s="75" t="s">
        <v>19</v>
      </c>
      <c r="G243" s="75" t="s">
        <v>19</v>
      </c>
      <c r="H243" s="75" t="s">
        <v>59</v>
      </c>
      <c r="I243" s="75" t="s">
        <v>19</v>
      </c>
      <c r="J243" s="75" t="s">
        <v>19</v>
      </c>
      <c r="K243" s="75" t="s">
        <v>19</v>
      </c>
      <c r="L243" s="75" t="s">
        <v>19</v>
      </c>
      <c r="M243" s="75" t="s">
        <v>19</v>
      </c>
    </row>
    <row r="244" spans="1:13" ht="20.100000000000001" customHeight="1" x14ac:dyDescent="0.25">
      <c r="A244" s="367"/>
      <c r="B244" s="361"/>
      <c r="C244" s="361"/>
      <c r="D244" s="361"/>
      <c r="E244" s="86" t="s">
        <v>345</v>
      </c>
      <c r="F244" s="75" t="s">
        <v>19</v>
      </c>
      <c r="G244" s="75" t="s">
        <v>19</v>
      </c>
      <c r="H244" s="75" t="s">
        <v>58</v>
      </c>
      <c r="I244" s="75" t="s">
        <v>19</v>
      </c>
      <c r="J244" s="75" t="s">
        <v>19</v>
      </c>
      <c r="K244" s="75" t="s">
        <v>19</v>
      </c>
      <c r="L244" s="75" t="s">
        <v>19</v>
      </c>
      <c r="M244" s="75" t="s">
        <v>19</v>
      </c>
    </row>
    <row r="245" spans="1:13" ht="20.100000000000001" customHeight="1" x14ac:dyDescent="0.25">
      <c r="A245" s="368"/>
      <c r="B245" s="362"/>
      <c r="C245" s="362"/>
      <c r="D245" s="362"/>
      <c r="E245" s="86" t="s">
        <v>32</v>
      </c>
      <c r="F245" s="75" t="s">
        <v>19</v>
      </c>
      <c r="G245" s="75" t="s">
        <v>19</v>
      </c>
      <c r="H245" s="75" t="s">
        <v>58</v>
      </c>
      <c r="I245" s="75" t="s">
        <v>19</v>
      </c>
      <c r="J245" s="75" t="s">
        <v>19</v>
      </c>
      <c r="K245" s="75" t="s">
        <v>19</v>
      </c>
      <c r="L245" s="75" t="s">
        <v>19</v>
      </c>
      <c r="M245" s="75" t="s">
        <v>19</v>
      </c>
    </row>
    <row r="246" spans="1:13" ht="39.950000000000003" customHeight="1" x14ac:dyDescent="0.25">
      <c r="A246" s="366">
        <v>1</v>
      </c>
      <c r="B246" s="360" t="s">
        <v>21</v>
      </c>
      <c r="C246" s="360" t="s">
        <v>53</v>
      </c>
      <c r="D246" s="360" t="s">
        <v>36</v>
      </c>
      <c r="E246" s="104" t="s">
        <v>547</v>
      </c>
      <c r="F246" s="102" t="s">
        <v>24</v>
      </c>
      <c r="G246" s="102" t="s">
        <v>25</v>
      </c>
      <c r="H246" s="101">
        <v>1</v>
      </c>
      <c r="I246" s="101">
        <v>0</v>
      </c>
      <c r="J246" s="101">
        <v>0</v>
      </c>
      <c r="K246" s="103">
        <v>549</v>
      </c>
      <c r="L246" s="103">
        <v>0</v>
      </c>
      <c r="M246" s="103">
        <v>0</v>
      </c>
    </row>
    <row r="247" spans="1:13" ht="20.100000000000001" customHeight="1" x14ac:dyDescent="0.25">
      <c r="A247" s="367"/>
      <c r="B247" s="361"/>
      <c r="C247" s="361"/>
      <c r="D247" s="361"/>
      <c r="E247" s="86" t="s">
        <v>251</v>
      </c>
      <c r="F247" s="75" t="s">
        <v>19</v>
      </c>
      <c r="G247" s="75" t="s">
        <v>19</v>
      </c>
      <c r="H247" s="75" t="s">
        <v>59</v>
      </c>
      <c r="I247" s="75" t="s">
        <v>19</v>
      </c>
      <c r="J247" s="75" t="s">
        <v>19</v>
      </c>
      <c r="K247" s="75" t="s">
        <v>19</v>
      </c>
      <c r="L247" s="75" t="s">
        <v>19</v>
      </c>
      <c r="M247" s="75" t="s">
        <v>19</v>
      </c>
    </row>
    <row r="248" spans="1:13" ht="20.100000000000001" customHeight="1" x14ac:dyDescent="0.25">
      <c r="A248" s="367"/>
      <c r="B248" s="361"/>
      <c r="C248" s="361"/>
      <c r="D248" s="361"/>
      <c r="E248" s="86" t="s">
        <v>345</v>
      </c>
      <c r="F248" s="75" t="s">
        <v>19</v>
      </c>
      <c r="G248" s="75" t="s">
        <v>19</v>
      </c>
      <c r="H248" s="75" t="s">
        <v>72</v>
      </c>
      <c r="I248" s="75" t="s">
        <v>19</v>
      </c>
      <c r="J248" s="75" t="s">
        <v>19</v>
      </c>
      <c r="K248" s="75" t="s">
        <v>19</v>
      </c>
      <c r="L248" s="75" t="s">
        <v>19</v>
      </c>
      <c r="M248" s="75" t="s">
        <v>19</v>
      </c>
    </row>
    <row r="249" spans="1:13" ht="20.100000000000001" customHeight="1" x14ac:dyDescent="0.25">
      <c r="A249" s="368"/>
      <c r="B249" s="362"/>
      <c r="C249" s="362"/>
      <c r="D249" s="362"/>
      <c r="E249" s="86" t="s">
        <v>32</v>
      </c>
      <c r="F249" s="75" t="s">
        <v>19</v>
      </c>
      <c r="G249" s="75" t="s">
        <v>19</v>
      </c>
      <c r="H249" s="75" t="s">
        <v>72</v>
      </c>
      <c r="I249" s="75" t="s">
        <v>19</v>
      </c>
      <c r="J249" s="75" t="s">
        <v>19</v>
      </c>
      <c r="K249" s="75" t="s">
        <v>19</v>
      </c>
      <c r="L249" s="75" t="s">
        <v>19</v>
      </c>
      <c r="M249" s="75" t="s">
        <v>19</v>
      </c>
    </row>
    <row r="250" spans="1:13" ht="39.950000000000003" customHeight="1" x14ac:dyDescent="0.25">
      <c r="A250" s="366">
        <v>1</v>
      </c>
      <c r="B250" s="360" t="s">
        <v>21</v>
      </c>
      <c r="C250" s="360" t="s">
        <v>53</v>
      </c>
      <c r="D250" s="360" t="s">
        <v>36</v>
      </c>
      <c r="E250" s="104" t="s">
        <v>548</v>
      </c>
      <c r="F250" s="102" t="s">
        <v>24</v>
      </c>
      <c r="G250" s="102" t="s">
        <v>25</v>
      </c>
      <c r="H250" s="101">
        <v>1</v>
      </c>
      <c r="I250" s="101">
        <v>0</v>
      </c>
      <c r="J250" s="101">
        <v>0</v>
      </c>
      <c r="K250" s="103">
        <v>659</v>
      </c>
      <c r="L250" s="103">
        <v>0</v>
      </c>
      <c r="M250" s="103">
        <v>0</v>
      </c>
    </row>
    <row r="251" spans="1:13" ht="20.100000000000001" customHeight="1" x14ac:dyDescent="0.25">
      <c r="A251" s="367"/>
      <c r="B251" s="361"/>
      <c r="C251" s="361"/>
      <c r="D251" s="361"/>
      <c r="E251" s="86" t="s">
        <v>251</v>
      </c>
      <c r="F251" s="75" t="s">
        <v>19</v>
      </c>
      <c r="G251" s="75" t="s">
        <v>19</v>
      </c>
      <c r="H251" s="75" t="s">
        <v>73</v>
      </c>
      <c r="I251" s="75" t="s">
        <v>19</v>
      </c>
      <c r="J251" s="75" t="s">
        <v>19</v>
      </c>
      <c r="K251" s="75" t="s">
        <v>19</v>
      </c>
      <c r="L251" s="75" t="s">
        <v>19</v>
      </c>
      <c r="M251" s="75" t="s">
        <v>19</v>
      </c>
    </row>
    <row r="252" spans="1:13" ht="20.100000000000001" customHeight="1" x14ac:dyDescent="0.25">
      <c r="A252" s="367"/>
      <c r="B252" s="361"/>
      <c r="C252" s="361"/>
      <c r="D252" s="361"/>
      <c r="E252" s="86" t="s">
        <v>345</v>
      </c>
      <c r="F252" s="75" t="s">
        <v>19</v>
      </c>
      <c r="G252" s="75" t="s">
        <v>19</v>
      </c>
      <c r="H252" s="75" t="s">
        <v>233</v>
      </c>
      <c r="I252" s="75" t="s">
        <v>19</v>
      </c>
      <c r="J252" s="75" t="s">
        <v>19</v>
      </c>
      <c r="K252" s="75" t="s">
        <v>19</v>
      </c>
      <c r="L252" s="75" t="s">
        <v>19</v>
      </c>
      <c r="M252" s="75" t="s">
        <v>19</v>
      </c>
    </row>
    <row r="253" spans="1:13" ht="20.100000000000001" customHeight="1" x14ac:dyDescent="0.25">
      <c r="A253" s="368"/>
      <c r="B253" s="362"/>
      <c r="C253" s="362"/>
      <c r="D253" s="362"/>
      <c r="E253" s="86" t="s">
        <v>32</v>
      </c>
      <c r="F253" s="75" t="s">
        <v>19</v>
      </c>
      <c r="G253" s="75" t="s">
        <v>19</v>
      </c>
      <c r="H253" s="75" t="s">
        <v>233</v>
      </c>
      <c r="I253" s="75" t="s">
        <v>19</v>
      </c>
      <c r="J253" s="75" t="s">
        <v>19</v>
      </c>
      <c r="K253" s="75" t="s">
        <v>19</v>
      </c>
      <c r="L253" s="75" t="s">
        <v>19</v>
      </c>
      <c r="M253" s="75" t="s">
        <v>19</v>
      </c>
    </row>
    <row r="254" spans="1:13" ht="39.950000000000003" customHeight="1" x14ac:dyDescent="0.25">
      <c r="A254" s="366">
        <v>1</v>
      </c>
      <c r="B254" s="360" t="s">
        <v>21</v>
      </c>
      <c r="C254" s="360" t="s">
        <v>53</v>
      </c>
      <c r="D254" s="360" t="s">
        <v>36</v>
      </c>
      <c r="E254" s="104" t="s">
        <v>549</v>
      </c>
      <c r="F254" s="102" t="s">
        <v>24</v>
      </c>
      <c r="G254" s="102" t="s">
        <v>25</v>
      </c>
      <c r="H254" s="101">
        <v>1</v>
      </c>
      <c r="I254" s="101">
        <v>0</v>
      </c>
      <c r="J254" s="101">
        <v>0</v>
      </c>
      <c r="K254" s="103">
        <v>425</v>
      </c>
      <c r="L254" s="103">
        <v>0</v>
      </c>
      <c r="M254" s="103">
        <v>0</v>
      </c>
    </row>
    <row r="255" spans="1:13" ht="20.100000000000001" customHeight="1" x14ac:dyDescent="0.25">
      <c r="A255" s="367"/>
      <c r="B255" s="361"/>
      <c r="C255" s="361"/>
      <c r="D255" s="361"/>
      <c r="E255" s="86" t="s">
        <v>251</v>
      </c>
      <c r="F255" s="75" t="s">
        <v>19</v>
      </c>
      <c r="G255" s="75" t="s">
        <v>19</v>
      </c>
      <c r="H255" s="75" t="s">
        <v>59</v>
      </c>
      <c r="I255" s="75" t="s">
        <v>19</v>
      </c>
      <c r="J255" s="75" t="s">
        <v>19</v>
      </c>
      <c r="K255" s="75" t="s">
        <v>19</v>
      </c>
      <c r="L255" s="75" t="s">
        <v>19</v>
      </c>
      <c r="M255" s="75" t="s">
        <v>19</v>
      </c>
    </row>
    <row r="256" spans="1:13" ht="20.100000000000001" customHeight="1" x14ac:dyDescent="0.25">
      <c r="A256" s="367"/>
      <c r="B256" s="361"/>
      <c r="C256" s="361"/>
      <c r="D256" s="361"/>
      <c r="E256" s="86" t="s">
        <v>345</v>
      </c>
      <c r="F256" s="75" t="s">
        <v>19</v>
      </c>
      <c r="G256" s="75" t="s">
        <v>19</v>
      </c>
      <c r="H256" s="75" t="s">
        <v>58</v>
      </c>
      <c r="I256" s="75" t="s">
        <v>19</v>
      </c>
      <c r="J256" s="75" t="s">
        <v>19</v>
      </c>
      <c r="K256" s="75" t="s">
        <v>19</v>
      </c>
      <c r="L256" s="75" t="s">
        <v>19</v>
      </c>
      <c r="M256" s="75" t="s">
        <v>19</v>
      </c>
    </row>
    <row r="257" spans="1:13" ht="20.100000000000001" customHeight="1" x14ac:dyDescent="0.25">
      <c r="A257" s="368"/>
      <c r="B257" s="362"/>
      <c r="C257" s="362"/>
      <c r="D257" s="362"/>
      <c r="E257" s="86" t="s">
        <v>32</v>
      </c>
      <c r="F257" s="75" t="s">
        <v>19</v>
      </c>
      <c r="G257" s="75" t="s">
        <v>19</v>
      </c>
      <c r="H257" s="75" t="s">
        <v>58</v>
      </c>
      <c r="I257" s="75" t="s">
        <v>19</v>
      </c>
      <c r="J257" s="75" t="s">
        <v>19</v>
      </c>
      <c r="K257" s="75" t="s">
        <v>19</v>
      </c>
      <c r="L257" s="75" t="s">
        <v>19</v>
      </c>
      <c r="M257" s="75" t="s">
        <v>19</v>
      </c>
    </row>
    <row r="258" spans="1:13" ht="39.950000000000003" customHeight="1" x14ac:dyDescent="0.25">
      <c r="A258" s="366">
        <v>1</v>
      </c>
      <c r="B258" s="360" t="s">
        <v>21</v>
      </c>
      <c r="C258" s="360" t="s">
        <v>53</v>
      </c>
      <c r="D258" s="360" t="s">
        <v>36</v>
      </c>
      <c r="E258" s="104" t="s">
        <v>550</v>
      </c>
      <c r="F258" s="102" t="s">
        <v>24</v>
      </c>
      <c r="G258" s="102" t="s">
        <v>25</v>
      </c>
      <c r="H258" s="101">
        <v>1</v>
      </c>
      <c r="I258" s="101">
        <v>0</v>
      </c>
      <c r="J258" s="101">
        <v>0</v>
      </c>
      <c r="K258" s="103">
        <v>899</v>
      </c>
      <c r="L258" s="103">
        <v>0</v>
      </c>
      <c r="M258" s="103">
        <v>0</v>
      </c>
    </row>
    <row r="259" spans="1:13" ht="20.100000000000001" customHeight="1" x14ac:dyDescent="0.25">
      <c r="A259" s="367"/>
      <c r="B259" s="361"/>
      <c r="C259" s="361"/>
      <c r="D259" s="361"/>
      <c r="E259" s="86" t="s">
        <v>251</v>
      </c>
      <c r="F259" s="75" t="s">
        <v>19</v>
      </c>
      <c r="G259" s="75" t="s">
        <v>19</v>
      </c>
      <c r="H259" s="75" t="s">
        <v>73</v>
      </c>
      <c r="I259" s="75" t="s">
        <v>19</v>
      </c>
      <c r="J259" s="75" t="s">
        <v>19</v>
      </c>
      <c r="K259" s="75" t="s">
        <v>19</v>
      </c>
      <c r="L259" s="75" t="s">
        <v>19</v>
      </c>
      <c r="M259" s="75" t="s">
        <v>19</v>
      </c>
    </row>
    <row r="260" spans="1:13" ht="20.100000000000001" customHeight="1" x14ac:dyDescent="0.25">
      <c r="A260" s="367"/>
      <c r="B260" s="361"/>
      <c r="C260" s="361"/>
      <c r="D260" s="361"/>
      <c r="E260" s="86" t="s">
        <v>345</v>
      </c>
      <c r="F260" s="75" t="s">
        <v>19</v>
      </c>
      <c r="G260" s="75" t="s">
        <v>19</v>
      </c>
      <c r="H260" s="75" t="s">
        <v>233</v>
      </c>
      <c r="I260" s="75" t="s">
        <v>19</v>
      </c>
      <c r="J260" s="75" t="s">
        <v>19</v>
      </c>
      <c r="K260" s="75" t="s">
        <v>19</v>
      </c>
      <c r="L260" s="75" t="s">
        <v>19</v>
      </c>
      <c r="M260" s="75" t="s">
        <v>19</v>
      </c>
    </row>
    <row r="261" spans="1:13" ht="20.100000000000001" customHeight="1" x14ac:dyDescent="0.25">
      <c r="A261" s="368"/>
      <c r="B261" s="362"/>
      <c r="C261" s="362"/>
      <c r="D261" s="362"/>
      <c r="E261" s="86" t="s">
        <v>32</v>
      </c>
      <c r="F261" s="75" t="s">
        <v>19</v>
      </c>
      <c r="G261" s="75" t="s">
        <v>19</v>
      </c>
      <c r="H261" s="75" t="s">
        <v>233</v>
      </c>
      <c r="I261" s="75" t="s">
        <v>19</v>
      </c>
      <c r="J261" s="75" t="s">
        <v>19</v>
      </c>
      <c r="K261" s="75" t="s">
        <v>19</v>
      </c>
      <c r="L261" s="75" t="s">
        <v>19</v>
      </c>
      <c r="M261" s="75" t="s">
        <v>19</v>
      </c>
    </row>
    <row r="262" spans="1:13" ht="39.950000000000003" customHeight="1" x14ac:dyDescent="0.25">
      <c r="A262" s="366">
        <v>1</v>
      </c>
      <c r="B262" s="360" t="s">
        <v>21</v>
      </c>
      <c r="C262" s="360" t="s">
        <v>53</v>
      </c>
      <c r="D262" s="360" t="s">
        <v>36</v>
      </c>
      <c r="E262" s="104" t="s">
        <v>440</v>
      </c>
      <c r="F262" s="102" t="s">
        <v>24</v>
      </c>
      <c r="G262" s="102" t="s">
        <v>25</v>
      </c>
      <c r="H262" s="101">
        <v>1</v>
      </c>
      <c r="I262" s="101">
        <v>0</v>
      </c>
      <c r="J262" s="101">
        <v>0</v>
      </c>
      <c r="K262" s="103">
        <v>900</v>
      </c>
      <c r="L262" s="103">
        <v>0</v>
      </c>
      <c r="M262" s="103">
        <v>0</v>
      </c>
    </row>
    <row r="263" spans="1:13" ht="20.100000000000001" customHeight="1" x14ac:dyDescent="0.25">
      <c r="A263" s="367"/>
      <c r="B263" s="361"/>
      <c r="C263" s="361"/>
      <c r="D263" s="361"/>
      <c r="E263" s="86" t="s">
        <v>251</v>
      </c>
      <c r="F263" s="75" t="s">
        <v>19</v>
      </c>
      <c r="G263" s="75" t="s">
        <v>19</v>
      </c>
      <c r="H263" s="75" t="s">
        <v>73</v>
      </c>
      <c r="I263" s="75" t="s">
        <v>19</v>
      </c>
      <c r="J263" s="75" t="s">
        <v>19</v>
      </c>
      <c r="K263" s="75" t="s">
        <v>19</v>
      </c>
      <c r="L263" s="75" t="s">
        <v>19</v>
      </c>
      <c r="M263" s="75" t="s">
        <v>19</v>
      </c>
    </row>
    <row r="264" spans="1:13" ht="20.100000000000001" customHeight="1" x14ac:dyDescent="0.25">
      <c r="A264" s="367"/>
      <c r="B264" s="361"/>
      <c r="C264" s="361"/>
      <c r="D264" s="361"/>
      <c r="E264" s="86" t="s">
        <v>345</v>
      </c>
      <c r="F264" s="75" t="s">
        <v>19</v>
      </c>
      <c r="G264" s="75" t="s">
        <v>19</v>
      </c>
      <c r="H264" s="75" t="s">
        <v>233</v>
      </c>
      <c r="I264" s="75" t="s">
        <v>19</v>
      </c>
      <c r="J264" s="75" t="s">
        <v>19</v>
      </c>
      <c r="K264" s="75" t="s">
        <v>19</v>
      </c>
      <c r="L264" s="75" t="s">
        <v>19</v>
      </c>
      <c r="M264" s="75" t="s">
        <v>19</v>
      </c>
    </row>
    <row r="265" spans="1:13" ht="20.100000000000001" customHeight="1" x14ac:dyDescent="0.25">
      <c r="A265" s="368"/>
      <c r="B265" s="362"/>
      <c r="C265" s="362"/>
      <c r="D265" s="362"/>
      <c r="E265" s="86" t="s">
        <v>32</v>
      </c>
      <c r="F265" s="75" t="s">
        <v>19</v>
      </c>
      <c r="G265" s="75" t="s">
        <v>19</v>
      </c>
      <c r="H265" s="75" t="s">
        <v>233</v>
      </c>
      <c r="I265" s="75" t="s">
        <v>19</v>
      </c>
      <c r="J265" s="75" t="s">
        <v>19</v>
      </c>
      <c r="K265" s="75" t="s">
        <v>19</v>
      </c>
      <c r="L265" s="75" t="s">
        <v>19</v>
      </c>
      <c r="M265" s="75" t="s">
        <v>19</v>
      </c>
    </row>
    <row r="266" spans="1:13" ht="39.950000000000003" customHeight="1" x14ac:dyDescent="0.25">
      <c r="A266" s="366">
        <v>1</v>
      </c>
      <c r="B266" s="360" t="s">
        <v>21</v>
      </c>
      <c r="C266" s="360" t="s">
        <v>53</v>
      </c>
      <c r="D266" s="360" t="s">
        <v>36</v>
      </c>
      <c r="E266" s="104" t="s">
        <v>369</v>
      </c>
      <c r="F266" s="102" t="s">
        <v>24</v>
      </c>
      <c r="G266" s="102" t="s">
        <v>25</v>
      </c>
      <c r="H266" s="101">
        <v>0</v>
      </c>
      <c r="I266" s="101">
        <v>39</v>
      </c>
      <c r="J266" s="101">
        <v>17</v>
      </c>
      <c r="K266" s="103">
        <v>0</v>
      </c>
      <c r="L266" s="103">
        <v>72644.42</v>
      </c>
      <c r="M266" s="103">
        <v>48419.98</v>
      </c>
    </row>
    <row r="267" spans="1:13" ht="20.100000000000001" customHeight="1" x14ac:dyDescent="0.25">
      <c r="A267" s="367"/>
      <c r="B267" s="361"/>
      <c r="C267" s="361"/>
      <c r="D267" s="361"/>
      <c r="E267" s="86" t="s">
        <v>363</v>
      </c>
      <c r="F267" s="75" t="s">
        <v>19</v>
      </c>
      <c r="G267" s="75" t="s">
        <v>19</v>
      </c>
      <c r="H267" s="75" t="s">
        <v>233</v>
      </c>
      <c r="I267" s="75" t="s">
        <v>19</v>
      </c>
      <c r="J267" s="75" t="s">
        <v>19</v>
      </c>
      <c r="K267" s="146" t="s">
        <v>19</v>
      </c>
      <c r="L267" s="146" t="s">
        <v>19</v>
      </c>
      <c r="M267" s="146" t="s">
        <v>19</v>
      </c>
    </row>
    <row r="268" spans="1:13" ht="20.100000000000001" customHeight="1" x14ac:dyDescent="0.25">
      <c r="A268" s="367"/>
      <c r="B268" s="361"/>
      <c r="C268" s="361"/>
      <c r="D268" s="361"/>
      <c r="E268" s="86" t="s">
        <v>251</v>
      </c>
      <c r="F268" s="75" t="s">
        <v>19</v>
      </c>
      <c r="G268" s="75" t="s">
        <v>19</v>
      </c>
      <c r="H268" s="75" t="s">
        <v>39</v>
      </c>
      <c r="I268" s="75" t="s">
        <v>19</v>
      </c>
      <c r="J268" s="75" t="s">
        <v>19</v>
      </c>
      <c r="K268" s="75" t="s">
        <v>19</v>
      </c>
      <c r="L268" s="75" t="s">
        <v>19</v>
      </c>
      <c r="M268" s="75" t="s">
        <v>19</v>
      </c>
    </row>
    <row r="269" spans="1:13" ht="20.100000000000001" customHeight="1" x14ac:dyDescent="0.25">
      <c r="A269" s="367"/>
      <c r="B269" s="361"/>
      <c r="C269" s="361"/>
      <c r="D269" s="361"/>
      <c r="E269" s="86" t="s">
        <v>345</v>
      </c>
      <c r="F269" s="75" t="s">
        <v>19</v>
      </c>
      <c r="G269" s="75" t="s">
        <v>19</v>
      </c>
      <c r="H269" s="75" t="s">
        <v>19</v>
      </c>
      <c r="I269" s="75" t="s">
        <v>39</v>
      </c>
      <c r="J269" s="75" t="s">
        <v>39</v>
      </c>
      <c r="K269" s="75" t="s">
        <v>19</v>
      </c>
      <c r="L269" s="75" t="s">
        <v>19</v>
      </c>
      <c r="M269" s="75" t="s">
        <v>19</v>
      </c>
    </row>
    <row r="270" spans="1:13" ht="20.100000000000001" customHeight="1" x14ac:dyDescent="0.25">
      <c r="A270" s="368"/>
      <c r="B270" s="362"/>
      <c r="C270" s="362"/>
      <c r="D270" s="362"/>
      <c r="E270" s="86" t="s">
        <v>32</v>
      </c>
      <c r="F270" s="75" t="s">
        <v>19</v>
      </c>
      <c r="G270" s="75" t="s">
        <v>19</v>
      </c>
      <c r="H270" s="75" t="s">
        <v>19</v>
      </c>
      <c r="I270" s="75" t="s">
        <v>39</v>
      </c>
      <c r="J270" s="75" t="s">
        <v>39</v>
      </c>
      <c r="K270" s="75" t="s">
        <v>19</v>
      </c>
      <c r="L270" s="75" t="s">
        <v>19</v>
      </c>
      <c r="M270" s="75" t="s">
        <v>19</v>
      </c>
    </row>
    <row r="271" spans="1:13" ht="39.950000000000003" customHeight="1" x14ac:dyDescent="0.25">
      <c r="A271" s="366">
        <v>1</v>
      </c>
      <c r="B271" s="360" t="s">
        <v>21</v>
      </c>
      <c r="C271" s="360" t="s">
        <v>53</v>
      </c>
      <c r="D271" s="360" t="s">
        <v>36</v>
      </c>
      <c r="E271" s="273" t="s">
        <v>595</v>
      </c>
      <c r="F271" s="102" t="s">
        <v>596</v>
      </c>
      <c r="G271" s="102" t="s">
        <v>25</v>
      </c>
      <c r="H271" s="101">
        <v>3900</v>
      </c>
      <c r="I271" s="101">
        <v>0</v>
      </c>
      <c r="J271" s="101">
        <v>0</v>
      </c>
      <c r="K271" s="285">
        <v>52500</v>
      </c>
      <c r="L271" s="285">
        <v>0</v>
      </c>
      <c r="M271" s="285">
        <v>0</v>
      </c>
    </row>
    <row r="272" spans="1:13" ht="20.100000000000001" customHeight="1" x14ac:dyDescent="0.25">
      <c r="A272" s="367"/>
      <c r="B272" s="361"/>
      <c r="C272" s="361"/>
      <c r="D272" s="361"/>
      <c r="E272" s="86" t="s">
        <v>251</v>
      </c>
      <c r="F272" s="75" t="s">
        <v>19</v>
      </c>
      <c r="G272" s="75" t="s">
        <v>19</v>
      </c>
      <c r="H272" s="282" t="s">
        <v>59</v>
      </c>
      <c r="I272" s="75" t="s">
        <v>19</v>
      </c>
      <c r="J272" s="75" t="s">
        <v>19</v>
      </c>
      <c r="K272" s="75" t="s">
        <v>19</v>
      </c>
      <c r="L272" s="75" t="s">
        <v>19</v>
      </c>
      <c r="M272" s="75" t="s">
        <v>19</v>
      </c>
    </row>
    <row r="273" spans="1:38" ht="20.100000000000001" customHeight="1" x14ac:dyDescent="0.25">
      <c r="A273" s="367"/>
      <c r="B273" s="361"/>
      <c r="C273" s="361"/>
      <c r="D273" s="361"/>
      <c r="E273" s="86" t="s">
        <v>345</v>
      </c>
      <c r="F273" s="75" t="s">
        <v>19</v>
      </c>
      <c r="G273" s="75" t="s">
        <v>19</v>
      </c>
      <c r="H273" s="75" t="s">
        <v>39</v>
      </c>
      <c r="I273" s="75" t="s">
        <v>19</v>
      </c>
      <c r="J273" s="75" t="s">
        <v>19</v>
      </c>
      <c r="K273" s="75" t="s">
        <v>19</v>
      </c>
      <c r="L273" s="75" t="s">
        <v>19</v>
      </c>
      <c r="M273" s="75" t="s">
        <v>19</v>
      </c>
    </row>
    <row r="274" spans="1:38" ht="20.100000000000001" customHeight="1" x14ac:dyDescent="0.25">
      <c r="A274" s="368"/>
      <c r="B274" s="362"/>
      <c r="C274" s="362"/>
      <c r="D274" s="362"/>
      <c r="E274" s="86" t="s">
        <v>32</v>
      </c>
      <c r="F274" s="75" t="s">
        <v>19</v>
      </c>
      <c r="G274" s="75" t="s">
        <v>19</v>
      </c>
      <c r="H274" s="75" t="s">
        <v>39</v>
      </c>
      <c r="I274" s="75" t="s">
        <v>19</v>
      </c>
      <c r="J274" s="75" t="s">
        <v>19</v>
      </c>
      <c r="K274" s="75" t="s">
        <v>19</v>
      </c>
      <c r="L274" s="75" t="s">
        <v>19</v>
      </c>
      <c r="M274" s="75" t="s">
        <v>19</v>
      </c>
    </row>
    <row r="275" spans="1:38" ht="39.950000000000003" customHeight="1" x14ac:dyDescent="0.25">
      <c r="A275" s="366">
        <v>1</v>
      </c>
      <c r="B275" s="360" t="s">
        <v>21</v>
      </c>
      <c r="C275" s="360" t="s">
        <v>53</v>
      </c>
      <c r="D275" s="360" t="s">
        <v>36</v>
      </c>
      <c r="E275" s="273" t="s">
        <v>597</v>
      </c>
      <c r="F275" s="102" t="s">
        <v>598</v>
      </c>
      <c r="G275" s="102" t="s">
        <v>25</v>
      </c>
      <c r="H275" s="101">
        <v>1020</v>
      </c>
      <c r="I275" s="101">
        <v>0</v>
      </c>
      <c r="J275" s="101">
        <v>0</v>
      </c>
      <c r="K275" s="285">
        <f>56824.1+80651.59</f>
        <v>137475.69</v>
      </c>
      <c r="L275" s="285">
        <v>0</v>
      </c>
      <c r="M275" s="285">
        <v>0</v>
      </c>
    </row>
    <row r="276" spans="1:38" ht="20.100000000000001" customHeight="1" x14ac:dyDescent="0.25">
      <c r="A276" s="367"/>
      <c r="B276" s="361"/>
      <c r="C276" s="361"/>
      <c r="D276" s="361"/>
      <c r="E276" s="86" t="s">
        <v>251</v>
      </c>
      <c r="F276" s="75" t="s">
        <v>19</v>
      </c>
      <c r="G276" s="75" t="s">
        <v>19</v>
      </c>
      <c r="H276" s="282" t="s">
        <v>73</v>
      </c>
      <c r="I276" s="75" t="s">
        <v>19</v>
      </c>
      <c r="J276" s="75" t="s">
        <v>19</v>
      </c>
      <c r="K276" s="75" t="s">
        <v>19</v>
      </c>
      <c r="L276" s="75" t="s">
        <v>19</v>
      </c>
      <c r="M276" s="75" t="s">
        <v>19</v>
      </c>
    </row>
    <row r="277" spans="1:38" ht="20.100000000000001" customHeight="1" x14ac:dyDescent="0.25">
      <c r="A277" s="367"/>
      <c r="B277" s="361"/>
      <c r="C277" s="361"/>
      <c r="D277" s="361"/>
      <c r="E277" s="86" t="s">
        <v>345</v>
      </c>
      <c r="F277" s="75" t="s">
        <v>19</v>
      </c>
      <c r="G277" s="75" t="s">
        <v>19</v>
      </c>
      <c r="H277" s="75" t="s">
        <v>39</v>
      </c>
      <c r="I277" s="75" t="s">
        <v>19</v>
      </c>
      <c r="J277" s="75" t="s">
        <v>19</v>
      </c>
      <c r="K277" s="75" t="s">
        <v>19</v>
      </c>
      <c r="L277" s="75" t="s">
        <v>19</v>
      </c>
      <c r="M277" s="75" t="s">
        <v>19</v>
      </c>
    </row>
    <row r="278" spans="1:38" ht="20.100000000000001" customHeight="1" x14ac:dyDescent="0.25">
      <c r="A278" s="368"/>
      <c r="B278" s="362"/>
      <c r="C278" s="362"/>
      <c r="D278" s="362"/>
      <c r="E278" s="86" t="s">
        <v>32</v>
      </c>
      <c r="F278" s="75" t="s">
        <v>19</v>
      </c>
      <c r="G278" s="75" t="s">
        <v>19</v>
      </c>
      <c r="H278" s="75" t="s">
        <v>39</v>
      </c>
      <c r="I278" s="75" t="s">
        <v>19</v>
      </c>
      <c r="J278" s="75" t="s">
        <v>19</v>
      </c>
      <c r="K278" s="75" t="s">
        <v>19</v>
      </c>
      <c r="L278" s="75" t="s">
        <v>19</v>
      </c>
      <c r="M278" s="75" t="s">
        <v>19</v>
      </c>
    </row>
    <row r="279" spans="1:38" ht="39.950000000000003" customHeight="1" x14ac:dyDescent="0.25">
      <c r="A279" s="366">
        <v>1</v>
      </c>
      <c r="B279" s="360" t="s">
        <v>21</v>
      </c>
      <c r="C279" s="360" t="s">
        <v>53</v>
      </c>
      <c r="D279" s="360" t="s">
        <v>36</v>
      </c>
      <c r="E279" s="104" t="s">
        <v>361</v>
      </c>
      <c r="F279" s="102" t="s">
        <v>362</v>
      </c>
      <c r="G279" s="102" t="s">
        <v>25</v>
      </c>
      <c r="H279" s="101">
        <v>14</v>
      </c>
      <c r="I279" s="101">
        <v>25</v>
      </c>
      <c r="J279" s="101">
        <v>76</v>
      </c>
      <c r="K279" s="103">
        <v>18967.2</v>
      </c>
      <c r="L279" s="103">
        <v>12355.58</v>
      </c>
      <c r="M279" s="103">
        <v>36580.019999999997</v>
      </c>
    </row>
    <row r="280" spans="1:38" ht="20.100000000000001" customHeight="1" x14ac:dyDescent="0.25">
      <c r="A280" s="367"/>
      <c r="B280" s="361"/>
      <c r="C280" s="361"/>
      <c r="D280" s="361"/>
      <c r="E280" s="86" t="s">
        <v>251</v>
      </c>
      <c r="F280" s="75" t="s">
        <v>19</v>
      </c>
      <c r="G280" s="75" t="s">
        <v>19</v>
      </c>
      <c r="H280" s="283" t="s">
        <v>73</v>
      </c>
      <c r="I280" s="283" t="s">
        <v>73</v>
      </c>
      <c r="J280" s="283" t="s">
        <v>73</v>
      </c>
      <c r="K280" s="75" t="s">
        <v>19</v>
      </c>
      <c r="L280" s="75" t="s">
        <v>19</v>
      </c>
      <c r="M280" s="75" t="s">
        <v>19</v>
      </c>
    </row>
    <row r="281" spans="1:38" ht="20.100000000000001" customHeight="1" x14ac:dyDescent="0.25">
      <c r="A281" s="367"/>
      <c r="B281" s="361"/>
      <c r="C281" s="361"/>
      <c r="D281" s="361"/>
      <c r="E281" s="86" t="s">
        <v>345</v>
      </c>
      <c r="F281" s="75" t="s">
        <v>19</v>
      </c>
      <c r="G281" s="75" t="s">
        <v>19</v>
      </c>
      <c r="H281" s="283" t="s">
        <v>39</v>
      </c>
      <c r="I281" s="283" t="s">
        <v>39</v>
      </c>
      <c r="J281" s="283" t="s">
        <v>39</v>
      </c>
      <c r="K281" s="75" t="s">
        <v>19</v>
      </c>
      <c r="L281" s="75" t="s">
        <v>19</v>
      </c>
      <c r="M281" s="75" t="s">
        <v>19</v>
      </c>
    </row>
    <row r="282" spans="1:38" ht="20.100000000000001" customHeight="1" x14ac:dyDescent="0.25">
      <c r="A282" s="368"/>
      <c r="B282" s="362"/>
      <c r="C282" s="362"/>
      <c r="D282" s="362"/>
      <c r="E282" s="86" t="s">
        <v>32</v>
      </c>
      <c r="F282" s="75" t="s">
        <v>19</v>
      </c>
      <c r="G282" s="75" t="s">
        <v>19</v>
      </c>
      <c r="H282" s="283" t="s">
        <v>39</v>
      </c>
      <c r="I282" s="283" t="s">
        <v>39</v>
      </c>
      <c r="J282" s="283" t="s">
        <v>39</v>
      </c>
      <c r="K282" s="75" t="s">
        <v>19</v>
      </c>
      <c r="L282" s="75" t="s">
        <v>19</v>
      </c>
      <c r="M282" s="75" t="s">
        <v>19</v>
      </c>
    </row>
    <row r="283" spans="1:38" ht="50.1" customHeight="1" x14ac:dyDescent="0.25">
      <c r="A283" s="155" t="s">
        <v>19</v>
      </c>
      <c r="B283" s="155" t="s">
        <v>19</v>
      </c>
      <c r="C283" s="155" t="s">
        <v>19</v>
      </c>
      <c r="D283" s="155" t="s">
        <v>19</v>
      </c>
      <c r="E283" s="156" t="s">
        <v>262</v>
      </c>
      <c r="F283" s="155" t="s">
        <v>392</v>
      </c>
      <c r="G283" s="155" t="s">
        <v>25</v>
      </c>
      <c r="H283" s="230">
        <f t="shared" ref="H283:M283" si="8">H284+H286+H288+H291+H294</f>
        <v>5</v>
      </c>
      <c r="I283" s="230">
        <f t="shared" si="8"/>
        <v>0</v>
      </c>
      <c r="J283" s="230">
        <f t="shared" si="8"/>
        <v>0</v>
      </c>
      <c r="K283" s="157">
        <f t="shared" si="8"/>
        <v>368.2</v>
      </c>
      <c r="L283" s="157">
        <f t="shared" si="8"/>
        <v>0</v>
      </c>
      <c r="M283" s="157">
        <f t="shared" si="8"/>
        <v>0</v>
      </c>
    </row>
    <row r="284" spans="1:38" ht="50.1" customHeight="1" x14ac:dyDescent="0.25">
      <c r="A284" s="360" t="s">
        <v>28</v>
      </c>
      <c r="B284" s="360" t="s">
        <v>21</v>
      </c>
      <c r="C284" s="360" t="s">
        <v>53</v>
      </c>
      <c r="D284" s="360" t="s">
        <v>36</v>
      </c>
      <c r="E284" s="104" t="s">
        <v>354</v>
      </c>
      <c r="F284" s="102" t="s">
        <v>392</v>
      </c>
      <c r="G284" s="102" t="s">
        <v>25</v>
      </c>
      <c r="H284" s="101">
        <v>1</v>
      </c>
      <c r="I284" s="305">
        <v>0</v>
      </c>
      <c r="J284" s="305">
        <v>0</v>
      </c>
      <c r="K284" s="103">
        <v>21.57</v>
      </c>
      <c r="L284" s="103">
        <v>0</v>
      </c>
      <c r="M284" s="103">
        <v>0</v>
      </c>
    </row>
    <row r="285" spans="1:38" ht="20.100000000000001" customHeight="1" x14ac:dyDescent="0.25">
      <c r="A285" s="362"/>
      <c r="B285" s="362"/>
      <c r="C285" s="362"/>
      <c r="D285" s="362"/>
      <c r="E285" s="95" t="s">
        <v>355</v>
      </c>
      <c r="F285" s="41" t="s">
        <v>19</v>
      </c>
      <c r="G285" s="41" t="s">
        <v>19</v>
      </c>
      <c r="H285" s="75" t="s">
        <v>38</v>
      </c>
      <c r="I285" s="41" t="s">
        <v>19</v>
      </c>
      <c r="J285" s="41" t="s">
        <v>19</v>
      </c>
      <c r="K285" s="41" t="s">
        <v>19</v>
      </c>
      <c r="L285" s="41" t="s">
        <v>19</v>
      </c>
      <c r="M285" s="41" t="s">
        <v>19</v>
      </c>
    </row>
    <row r="286" spans="1:38" ht="50.1" customHeight="1" x14ac:dyDescent="0.25">
      <c r="A286" s="360" t="s">
        <v>28</v>
      </c>
      <c r="B286" s="360" t="s">
        <v>21</v>
      </c>
      <c r="C286" s="360" t="s">
        <v>53</v>
      </c>
      <c r="D286" s="360" t="s">
        <v>36</v>
      </c>
      <c r="E286" s="104" t="s">
        <v>368</v>
      </c>
      <c r="F286" s="102" t="s">
        <v>392</v>
      </c>
      <c r="G286" s="102" t="s">
        <v>25</v>
      </c>
      <c r="H286" s="101">
        <v>1</v>
      </c>
      <c r="I286" s="305">
        <v>0</v>
      </c>
      <c r="J286" s="305">
        <v>0</v>
      </c>
      <c r="K286" s="103">
        <v>147.9</v>
      </c>
      <c r="L286" s="103">
        <v>0</v>
      </c>
      <c r="M286" s="103">
        <v>0</v>
      </c>
    </row>
    <row r="287" spans="1:38" ht="20.100000000000001" customHeight="1" x14ac:dyDescent="0.25">
      <c r="A287" s="362"/>
      <c r="B287" s="362"/>
      <c r="C287" s="362"/>
      <c r="D287" s="362"/>
      <c r="E287" s="95" t="s">
        <v>355</v>
      </c>
      <c r="F287" s="41" t="s">
        <v>19</v>
      </c>
      <c r="G287" s="41" t="s">
        <v>19</v>
      </c>
      <c r="H287" s="75" t="s">
        <v>38</v>
      </c>
      <c r="I287" s="41" t="s">
        <v>19</v>
      </c>
      <c r="J287" s="41" t="s">
        <v>19</v>
      </c>
      <c r="K287" s="41" t="s">
        <v>19</v>
      </c>
      <c r="L287" s="41" t="s">
        <v>19</v>
      </c>
      <c r="M287" s="41" t="s">
        <v>19</v>
      </c>
    </row>
    <row r="288" spans="1:38" s="298" customFormat="1" ht="63" x14ac:dyDescent="0.25">
      <c r="A288" s="363" t="s">
        <v>28</v>
      </c>
      <c r="B288" s="363" t="s">
        <v>21</v>
      </c>
      <c r="C288" s="363" t="s">
        <v>53</v>
      </c>
      <c r="D288" s="363" t="s">
        <v>36</v>
      </c>
      <c r="E288" s="273" t="s">
        <v>435</v>
      </c>
      <c r="F288" s="102" t="s">
        <v>392</v>
      </c>
      <c r="G288" s="102" t="s">
        <v>25</v>
      </c>
      <c r="H288" s="101">
        <v>1</v>
      </c>
      <c r="I288" s="305">
        <v>0</v>
      </c>
      <c r="J288" s="305">
        <v>0</v>
      </c>
      <c r="K288" s="285">
        <v>107.59</v>
      </c>
      <c r="L288" s="285">
        <v>0</v>
      </c>
      <c r="M288" s="285">
        <v>0</v>
      </c>
      <c r="N288" s="296"/>
      <c r="O288" s="297"/>
      <c r="P288" s="297"/>
      <c r="Q288" s="297"/>
      <c r="R288" s="297"/>
      <c r="S288" s="297"/>
      <c r="T288" s="297"/>
      <c r="U288" s="297"/>
      <c r="V288" s="297"/>
      <c r="W288" s="297"/>
      <c r="X288" s="297"/>
      <c r="Y288" s="297"/>
      <c r="Z288" s="297"/>
      <c r="AA288" s="297"/>
      <c r="AB288" s="297"/>
      <c r="AC288" s="297"/>
      <c r="AD288" s="297"/>
      <c r="AE288" s="297"/>
      <c r="AF288" s="297"/>
      <c r="AG288" s="297"/>
      <c r="AH288" s="297"/>
      <c r="AI288" s="297"/>
      <c r="AJ288" s="297"/>
      <c r="AK288" s="297"/>
      <c r="AL288" s="297"/>
    </row>
    <row r="289" spans="1:38" s="298" customFormat="1" ht="20.100000000000001" customHeight="1" x14ac:dyDescent="0.25">
      <c r="A289" s="364"/>
      <c r="B289" s="364"/>
      <c r="C289" s="364"/>
      <c r="D289" s="364"/>
      <c r="E289" s="264" t="s">
        <v>249</v>
      </c>
      <c r="F289" s="283" t="s">
        <v>19</v>
      </c>
      <c r="G289" s="283" t="s">
        <v>19</v>
      </c>
      <c r="H289" s="283" t="s">
        <v>37</v>
      </c>
      <c r="I289" s="283" t="s">
        <v>19</v>
      </c>
      <c r="J289" s="283" t="s">
        <v>19</v>
      </c>
      <c r="K289" s="283" t="s">
        <v>19</v>
      </c>
      <c r="L289" s="283" t="s">
        <v>19</v>
      </c>
      <c r="M289" s="283" t="s">
        <v>19</v>
      </c>
      <c r="N289" s="296"/>
      <c r="O289" s="297"/>
      <c r="P289" s="297"/>
      <c r="Q289" s="297"/>
      <c r="R289" s="297"/>
      <c r="S289" s="297"/>
      <c r="T289" s="297"/>
      <c r="U289" s="297"/>
      <c r="V289" s="297"/>
      <c r="W289" s="297"/>
      <c r="X289" s="297"/>
      <c r="Y289" s="297"/>
      <c r="Z289" s="297"/>
      <c r="AA289" s="297"/>
      <c r="AB289" s="297"/>
      <c r="AC289" s="297"/>
      <c r="AD289" s="297"/>
      <c r="AE289" s="297"/>
      <c r="AF289" s="297"/>
      <c r="AG289" s="297"/>
      <c r="AH289" s="297"/>
      <c r="AI289" s="297"/>
      <c r="AJ289" s="297"/>
      <c r="AK289" s="297"/>
      <c r="AL289" s="297"/>
    </row>
    <row r="290" spans="1:38" s="298" customFormat="1" ht="20.100000000000001" customHeight="1" x14ac:dyDescent="0.25">
      <c r="A290" s="365"/>
      <c r="B290" s="365"/>
      <c r="C290" s="365"/>
      <c r="D290" s="365"/>
      <c r="E290" s="264" t="s">
        <v>355</v>
      </c>
      <c r="F290" s="283" t="s">
        <v>19</v>
      </c>
      <c r="G290" s="283" t="s">
        <v>19</v>
      </c>
      <c r="H290" s="283" t="s">
        <v>58</v>
      </c>
      <c r="I290" s="283" t="s">
        <v>19</v>
      </c>
      <c r="J290" s="283" t="s">
        <v>19</v>
      </c>
      <c r="K290" s="283" t="s">
        <v>19</v>
      </c>
      <c r="L290" s="283" t="s">
        <v>19</v>
      </c>
      <c r="M290" s="283" t="s">
        <v>19</v>
      </c>
      <c r="N290" s="296"/>
      <c r="O290" s="297"/>
      <c r="P290" s="297"/>
      <c r="Q290" s="297"/>
      <c r="R290" s="297"/>
      <c r="S290" s="297"/>
      <c r="T290" s="297"/>
      <c r="U290" s="297"/>
      <c r="V290" s="297"/>
      <c r="W290" s="297"/>
      <c r="X290" s="297"/>
      <c r="Y290" s="297"/>
      <c r="Z290" s="297"/>
      <c r="AA290" s="297"/>
      <c r="AB290" s="297"/>
      <c r="AC290" s="297"/>
      <c r="AD290" s="297"/>
      <c r="AE290" s="297"/>
      <c r="AF290" s="297"/>
      <c r="AG290" s="297"/>
      <c r="AH290" s="297"/>
      <c r="AI290" s="297"/>
      <c r="AJ290" s="297"/>
      <c r="AK290" s="297"/>
      <c r="AL290" s="297"/>
    </row>
    <row r="291" spans="1:38" s="298" customFormat="1" ht="47.25" x14ac:dyDescent="0.25">
      <c r="A291" s="363" t="s">
        <v>28</v>
      </c>
      <c r="B291" s="363" t="s">
        <v>21</v>
      </c>
      <c r="C291" s="363" t="s">
        <v>53</v>
      </c>
      <c r="D291" s="363" t="s">
        <v>36</v>
      </c>
      <c r="E291" s="273" t="s">
        <v>436</v>
      </c>
      <c r="F291" s="102" t="s">
        <v>392</v>
      </c>
      <c r="G291" s="102" t="s">
        <v>25</v>
      </c>
      <c r="H291" s="101">
        <v>1</v>
      </c>
      <c r="I291" s="305">
        <v>0</v>
      </c>
      <c r="J291" s="305">
        <v>0</v>
      </c>
      <c r="K291" s="285">
        <v>88.18</v>
      </c>
      <c r="L291" s="285">
        <v>0</v>
      </c>
      <c r="M291" s="285">
        <v>0</v>
      </c>
      <c r="N291" s="296"/>
      <c r="O291" s="297"/>
      <c r="P291" s="297"/>
      <c r="Q291" s="297"/>
      <c r="R291" s="297"/>
      <c r="S291" s="297"/>
      <c r="T291" s="297"/>
      <c r="U291" s="297"/>
      <c r="V291" s="297"/>
      <c r="W291" s="297"/>
      <c r="X291" s="297"/>
      <c r="Y291" s="297"/>
      <c r="Z291" s="297"/>
      <c r="AA291" s="297"/>
      <c r="AB291" s="297"/>
      <c r="AC291" s="297"/>
      <c r="AD291" s="297"/>
      <c r="AE291" s="297"/>
      <c r="AF291" s="297"/>
      <c r="AG291" s="297"/>
      <c r="AH291" s="297"/>
      <c r="AI291" s="297"/>
      <c r="AJ291" s="297"/>
      <c r="AK291" s="297"/>
      <c r="AL291" s="297"/>
    </row>
    <row r="292" spans="1:38" s="298" customFormat="1" ht="20.100000000000001" customHeight="1" x14ac:dyDescent="0.25">
      <c r="A292" s="364"/>
      <c r="B292" s="364"/>
      <c r="C292" s="364"/>
      <c r="D292" s="364"/>
      <c r="E292" s="264" t="s">
        <v>249</v>
      </c>
      <c r="F292" s="283" t="s">
        <v>19</v>
      </c>
      <c r="G292" s="283" t="s">
        <v>19</v>
      </c>
      <c r="H292" s="283" t="s">
        <v>67</v>
      </c>
      <c r="I292" s="283" t="s">
        <v>19</v>
      </c>
      <c r="J292" s="283" t="s">
        <v>19</v>
      </c>
      <c r="K292" s="283" t="s">
        <v>19</v>
      </c>
      <c r="L292" s="283" t="s">
        <v>19</v>
      </c>
      <c r="M292" s="283" t="s">
        <v>19</v>
      </c>
      <c r="N292" s="296"/>
      <c r="O292" s="297"/>
      <c r="P292" s="297"/>
      <c r="Q292" s="297"/>
      <c r="R292" s="297"/>
      <c r="S292" s="297"/>
      <c r="T292" s="297"/>
      <c r="U292" s="297"/>
      <c r="V292" s="297"/>
      <c r="W292" s="297"/>
      <c r="X292" s="297"/>
      <c r="Y292" s="297"/>
      <c r="Z292" s="297"/>
      <c r="AA292" s="297"/>
      <c r="AB292" s="297"/>
      <c r="AC292" s="297"/>
      <c r="AD292" s="297"/>
      <c r="AE292" s="297"/>
      <c r="AF292" s="297"/>
      <c r="AG292" s="297"/>
      <c r="AH292" s="297"/>
      <c r="AI292" s="297"/>
      <c r="AJ292" s="297"/>
      <c r="AK292" s="297"/>
      <c r="AL292" s="297"/>
    </row>
    <row r="293" spans="1:38" s="298" customFormat="1" ht="20.100000000000001" customHeight="1" x14ac:dyDescent="0.25">
      <c r="A293" s="365"/>
      <c r="B293" s="365"/>
      <c r="C293" s="365"/>
      <c r="D293" s="365"/>
      <c r="E293" s="264" t="s">
        <v>355</v>
      </c>
      <c r="F293" s="283" t="s">
        <v>19</v>
      </c>
      <c r="G293" s="283" t="s">
        <v>19</v>
      </c>
      <c r="H293" s="283" t="s">
        <v>233</v>
      </c>
      <c r="I293" s="283" t="s">
        <v>19</v>
      </c>
      <c r="J293" s="283" t="s">
        <v>19</v>
      </c>
      <c r="K293" s="283" t="s">
        <v>19</v>
      </c>
      <c r="L293" s="283" t="s">
        <v>19</v>
      </c>
      <c r="M293" s="283" t="s">
        <v>19</v>
      </c>
      <c r="N293" s="296"/>
      <c r="O293" s="297"/>
      <c r="P293" s="297"/>
      <c r="Q293" s="297"/>
      <c r="R293" s="297"/>
      <c r="S293" s="297"/>
      <c r="T293" s="297"/>
      <c r="U293" s="297"/>
      <c r="V293" s="297"/>
      <c r="W293" s="297"/>
      <c r="X293" s="297"/>
      <c r="Y293" s="297"/>
      <c r="Z293" s="297"/>
      <c r="AA293" s="297"/>
      <c r="AB293" s="297"/>
      <c r="AC293" s="297"/>
      <c r="AD293" s="297"/>
      <c r="AE293" s="297"/>
      <c r="AF293" s="297"/>
      <c r="AG293" s="297"/>
      <c r="AH293" s="297"/>
      <c r="AI293" s="297"/>
      <c r="AJ293" s="297"/>
      <c r="AK293" s="297"/>
      <c r="AL293" s="297"/>
    </row>
    <row r="294" spans="1:38" s="298" customFormat="1" ht="47.25" x14ac:dyDescent="0.25">
      <c r="A294" s="363" t="s">
        <v>28</v>
      </c>
      <c r="B294" s="363" t="s">
        <v>21</v>
      </c>
      <c r="C294" s="363" t="s">
        <v>53</v>
      </c>
      <c r="D294" s="363" t="s">
        <v>36</v>
      </c>
      <c r="E294" s="273" t="s">
        <v>622</v>
      </c>
      <c r="F294" s="102" t="s">
        <v>392</v>
      </c>
      <c r="G294" s="102" t="s">
        <v>25</v>
      </c>
      <c r="H294" s="101">
        <v>1</v>
      </c>
      <c r="I294" s="305">
        <v>0</v>
      </c>
      <c r="J294" s="305">
        <v>0</v>
      </c>
      <c r="K294" s="285">
        <v>2.96</v>
      </c>
      <c r="L294" s="285">
        <v>0</v>
      </c>
      <c r="M294" s="285">
        <v>0</v>
      </c>
      <c r="N294" s="296"/>
      <c r="O294" s="297"/>
      <c r="P294" s="297"/>
      <c r="Q294" s="297"/>
      <c r="R294" s="297"/>
      <c r="S294" s="297"/>
      <c r="T294" s="297"/>
      <c r="U294" s="297"/>
      <c r="V294" s="297"/>
      <c r="W294" s="297"/>
      <c r="X294" s="297"/>
      <c r="Y294" s="297"/>
      <c r="Z294" s="297"/>
      <c r="AA294" s="297"/>
      <c r="AB294" s="297"/>
      <c r="AC294" s="297"/>
      <c r="AD294" s="297"/>
      <c r="AE294" s="297"/>
      <c r="AF294" s="297"/>
      <c r="AG294" s="297"/>
      <c r="AH294" s="297"/>
      <c r="AI294" s="297"/>
      <c r="AJ294" s="297"/>
      <c r="AK294" s="297"/>
      <c r="AL294" s="297"/>
    </row>
    <row r="295" spans="1:38" s="298" customFormat="1" ht="20.100000000000001" customHeight="1" x14ac:dyDescent="0.25">
      <c r="A295" s="364"/>
      <c r="B295" s="364"/>
      <c r="C295" s="364"/>
      <c r="D295" s="364"/>
      <c r="E295" s="264" t="s">
        <v>249</v>
      </c>
      <c r="F295" s="283" t="s">
        <v>19</v>
      </c>
      <c r="G295" s="283" t="s">
        <v>19</v>
      </c>
      <c r="H295" s="283" t="s">
        <v>37</v>
      </c>
      <c r="I295" s="283" t="s">
        <v>19</v>
      </c>
      <c r="J295" s="283" t="s">
        <v>19</v>
      </c>
      <c r="K295" s="283" t="s">
        <v>19</v>
      </c>
      <c r="L295" s="283" t="s">
        <v>19</v>
      </c>
      <c r="M295" s="283" t="s">
        <v>19</v>
      </c>
      <c r="N295" s="296"/>
      <c r="O295" s="297"/>
      <c r="P295" s="297"/>
      <c r="Q295" s="297"/>
      <c r="R295" s="297"/>
      <c r="S295" s="297"/>
      <c r="T295" s="297"/>
      <c r="U295" s="297"/>
      <c r="V295" s="297"/>
      <c r="W295" s="297"/>
      <c r="X295" s="297"/>
      <c r="Y295" s="297"/>
      <c r="Z295" s="297"/>
      <c r="AA295" s="297"/>
      <c r="AB295" s="297"/>
      <c r="AC295" s="297"/>
      <c r="AD295" s="297"/>
      <c r="AE295" s="297"/>
      <c r="AF295" s="297"/>
      <c r="AG295" s="297"/>
      <c r="AH295" s="297"/>
      <c r="AI295" s="297"/>
      <c r="AJ295" s="297"/>
      <c r="AK295" s="297"/>
      <c r="AL295" s="297"/>
    </row>
    <row r="296" spans="1:38" s="298" customFormat="1" ht="20.100000000000001" customHeight="1" x14ac:dyDescent="0.25">
      <c r="A296" s="365"/>
      <c r="B296" s="365"/>
      <c r="C296" s="365"/>
      <c r="D296" s="365"/>
      <c r="E296" s="264" t="s">
        <v>355</v>
      </c>
      <c r="F296" s="283" t="s">
        <v>19</v>
      </c>
      <c r="G296" s="283" t="s">
        <v>19</v>
      </c>
      <c r="H296" s="283" t="s">
        <v>232</v>
      </c>
      <c r="I296" s="283" t="s">
        <v>19</v>
      </c>
      <c r="J296" s="283" t="s">
        <v>19</v>
      </c>
      <c r="K296" s="283" t="s">
        <v>19</v>
      </c>
      <c r="L296" s="283" t="s">
        <v>19</v>
      </c>
      <c r="M296" s="283" t="s">
        <v>19</v>
      </c>
      <c r="N296" s="296"/>
      <c r="O296" s="297"/>
      <c r="P296" s="297"/>
      <c r="Q296" s="297"/>
      <c r="R296" s="297"/>
      <c r="S296" s="297"/>
      <c r="T296" s="297"/>
      <c r="U296" s="297"/>
      <c r="V296" s="297"/>
      <c r="W296" s="297"/>
      <c r="X296" s="297"/>
      <c r="Y296" s="297"/>
      <c r="Z296" s="297"/>
      <c r="AA296" s="297"/>
      <c r="AB296" s="297"/>
      <c r="AC296" s="297"/>
      <c r="AD296" s="297"/>
      <c r="AE296" s="297"/>
      <c r="AF296" s="297"/>
      <c r="AG296" s="297"/>
      <c r="AH296" s="297"/>
      <c r="AI296" s="297"/>
      <c r="AJ296" s="297"/>
      <c r="AK296" s="297"/>
      <c r="AL296" s="297"/>
    </row>
    <row r="297" spans="1:38" ht="50.1" customHeight="1" x14ac:dyDescent="0.25">
      <c r="A297" s="155" t="s">
        <v>19</v>
      </c>
      <c r="B297" s="155" t="s">
        <v>19</v>
      </c>
      <c r="C297" s="155" t="s">
        <v>19</v>
      </c>
      <c r="D297" s="155" t="s">
        <v>19</v>
      </c>
      <c r="E297" s="156" t="s">
        <v>62</v>
      </c>
      <c r="F297" s="155" t="s">
        <v>35</v>
      </c>
      <c r="G297" s="155" t="s">
        <v>25</v>
      </c>
      <c r="H297" s="230">
        <f>H298+H302+H305+H309+H328+H312+H316+H320+H324</f>
        <v>12</v>
      </c>
      <c r="I297" s="230">
        <f>I298+I302+I305+I309+I328+I312+I316+I320+I324</f>
        <v>0</v>
      </c>
      <c r="J297" s="230">
        <f>J298+J302+J305+J309+J328+J312+J316+J320+J324</f>
        <v>0</v>
      </c>
      <c r="K297" s="157">
        <f>K298+K302+K305+K309+K328+K324+K312+K316+K320</f>
        <v>2910.21</v>
      </c>
      <c r="L297" s="157">
        <f>L298+L302+L305+L309+L328+L324+L312+L316+L320</f>
        <v>0</v>
      </c>
      <c r="M297" s="157">
        <f>M298+M302+M305+M309+M328+M324+M312+M316+M320</f>
        <v>0</v>
      </c>
    </row>
    <row r="298" spans="1:38" ht="50.1" customHeight="1" x14ac:dyDescent="0.25">
      <c r="A298" s="360" t="s">
        <v>28</v>
      </c>
      <c r="B298" s="360" t="s">
        <v>21</v>
      </c>
      <c r="C298" s="360" t="s">
        <v>53</v>
      </c>
      <c r="D298" s="360" t="s">
        <v>36</v>
      </c>
      <c r="E298" s="104" t="s">
        <v>357</v>
      </c>
      <c r="F298" s="102" t="s">
        <v>35</v>
      </c>
      <c r="G298" s="102" t="s">
        <v>25</v>
      </c>
      <c r="H298" s="101">
        <v>1</v>
      </c>
      <c r="I298" s="101">
        <v>0</v>
      </c>
      <c r="J298" s="101">
        <v>0</v>
      </c>
      <c r="K298" s="103">
        <v>250</v>
      </c>
      <c r="L298" s="103">
        <v>0</v>
      </c>
      <c r="M298" s="103">
        <v>0</v>
      </c>
    </row>
    <row r="299" spans="1:38" ht="20.100000000000001" customHeight="1" x14ac:dyDescent="0.25">
      <c r="A299" s="361"/>
      <c r="B299" s="361"/>
      <c r="C299" s="361"/>
      <c r="D299" s="361"/>
      <c r="E299" s="86" t="s">
        <v>356</v>
      </c>
      <c r="F299" s="75" t="s">
        <v>19</v>
      </c>
      <c r="G299" s="75" t="s">
        <v>19</v>
      </c>
      <c r="H299" s="283" t="s">
        <v>37</v>
      </c>
      <c r="I299" s="75" t="s">
        <v>19</v>
      </c>
      <c r="J299" s="75" t="s">
        <v>19</v>
      </c>
      <c r="K299" s="75" t="s">
        <v>19</v>
      </c>
      <c r="L299" s="75" t="s">
        <v>19</v>
      </c>
      <c r="M299" s="75" t="s">
        <v>19</v>
      </c>
    </row>
    <row r="300" spans="1:38" ht="20.100000000000001" customHeight="1" x14ac:dyDescent="0.25">
      <c r="A300" s="361"/>
      <c r="B300" s="361"/>
      <c r="C300" s="361"/>
      <c r="D300" s="361"/>
      <c r="E300" s="86" t="s">
        <v>345</v>
      </c>
      <c r="F300" s="75" t="s">
        <v>19</v>
      </c>
      <c r="G300" s="75" t="s">
        <v>19</v>
      </c>
      <c r="H300" s="75" t="s">
        <v>38</v>
      </c>
      <c r="I300" s="75" t="s">
        <v>19</v>
      </c>
      <c r="J300" s="75" t="s">
        <v>19</v>
      </c>
      <c r="K300" s="75" t="s">
        <v>19</v>
      </c>
      <c r="L300" s="75" t="s">
        <v>19</v>
      </c>
      <c r="M300" s="75" t="s">
        <v>19</v>
      </c>
    </row>
    <row r="301" spans="1:38" ht="20.100000000000001" customHeight="1" x14ac:dyDescent="0.25">
      <c r="A301" s="362"/>
      <c r="B301" s="362"/>
      <c r="C301" s="362"/>
      <c r="D301" s="362"/>
      <c r="E301" s="86" t="s">
        <v>32</v>
      </c>
      <c r="F301" s="75" t="s">
        <v>19</v>
      </c>
      <c r="G301" s="75" t="s">
        <v>19</v>
      </c>
      <c r="H301" s="75" t="s">
        <v>232</v>
      </c>
      <c r="I301" s="75" t="s">
        <v>19</v>
      </c>
      <c r="J301" s="75" t="s">
        <v>19</v>
      </c>
      <c r="K301" s="75" t="s">
        <v>19</v>
      </c>
      <c r="L301" s="75" t="s">
        <v>19</v>
      </c>
      <c r="M301" s="75" t="s">
        <v>19</v>
      </c>
    </row>
    <row r="302" spans="1:38" ht="50.1" customHeight="1" x14ac:dyDescent="0.25">
      <c r="A302" s="360" t="s">
        <v>28</v>
      </c>
      <c r="B302" s="360" t="s">
        <v>21</v>
      </c>
      <c r="C302" s="360" t="s">
        <v>53</v>
      </c>
      <c r="D302" s="360" t="s">
        <v>36</v>
      </c>
      <c r="E302" s="104" t="s">
        <v>64</v>
      </c>
      <c r="F302" s="102" t="s">
        <v>35</v>
      </c>
      <c r="G302" s="102" t="s">
        <v>25</v>
      </c>
      <c r="H302" s="101">
        <v>1</v>
      </c>
      <c r="I302" s="101">
        <v>0</v>
      </c>
      <c r="J302" s="101">
        <v>0</v>
      </c>
      <c r="K302" s="103">
        <v>594.6</v>
      </c>
      <c r="L302" s="103">
        <v>0</v>
      </c>
      <c r="M302" s="103">
        <v>0</v>
      </c>
    </row>
    <row r="303" spans="1:38" ht="20.100000000000001" customHeight="1" x14ac:dyDescent="0.25">
      <c r="A303" s="361"/>
      <c r="B303" s="361"/>
      <c r="C303" s="361"/>
      <c r="D303" s="361"/>
      <c r="E303" s="86" t="s">
        <v>345</v>
      </c>
      <c r="F303" s="75" t="s">
        <v>19</v>
      </c>
      <c r="G303" s="75" t="s">
        <v>19</v>
      </c>
      <c r="H303" s="75" t="s">
        <v>59</v>
      </c>
      <c r="I303" s="75" t="s">
        <v>19</v>
      </c>
      <c r="J303" s="75" t="s">
        <v>19</v>
      </c>
      <c r="K303" s="75" t="s">
        <v>19</v>
      </c>
      <c r="L303" s="75" t="s">
        <v>19</v>
      </c>
      <c r="M303" s="75" t="s">
        <v>19</v>
      </c>
    </row>
    <row r="304" spans="1:38" ht="20.100000000000001" customHeight="1" x14ac:dyDescent="0.25">
      <c r="A304" s="362"/>
      <c r="B304" s="362"/>
      <c r="C304" s="362"/>
      <c r="D304" s="362"/>
      <c r="E304" s="86" t="s">
        <v>32</v>
      </c>
      <c r="F304" s="75" t="s">
        <v>19</v>
      </c>
      <c r="G304" s="75" t="s">
        <v>19</v>
      </c>
      <c r="H304" s="75" t="s">
        <v>38</v>
      </c>
      <c r="I304" s="75" t="s">
        <v>19</v>
      </c>
      <c r="J304" s="75" t="s">
        <v>19</v>
      </c>
      <c r="K304" s="75" t="s">
        <v>19</v>
      </c>
      <c r="L304" s="75" t="s">
        <v>19</v>
      </c>
      <c r="M304" s="75" t="s">
        <v>19</v>
      </c>
    </row>
    <row r="305" spans="1:38" ht="50.1" customHeight="1" x14ac:dyDescent="0.25">
      <c r="A305" s="360" t="s">
        <v>28</v>
      </c>
      <c r="B305" s="360" t="s">
        <v>21</v>
      </c>
      <c r="C305" s="360" t="s">
        <v>53</v>
      </c>
      <c r="D305" s="360" t="s">
        <v>36</v>
      </c>
      <c r="E305" s="104" t="s">
        <v>66</v>
      </c>
      <c r="F305" s="102" t="s">
        <v>35</v>
      </c>
      <c r="G305" s="102" t="s">
        <v>25</v>
      </c>
      <c r="H305" s="101">
        <v>1</v>
      </c>
      <c r="I305" s="101">
        <v>0</v>
      </c>
      <c r="J305" s="101">
        <v>0</v>
      </c>
      <c r="K305" s="103">
        <v>247.15</v>
      </c>
      <c r="L305" s="103">
        <v>0</v>
      </c>
      <c r="M305" s="103">
        <v>0</v>
      </c>
    </row>
    <row r="306" spans="1:38" ht="20.100000000000001" customHeight="1" x14ac:dyDescent="0.25">
      <c r="A306" s="361"/>
      <c r="B306" s="361"/>
      <c r="C306" s="361"/>
      <c r="D306" s="361"/>
      <c r="E306" s="86" t="s">
        <v>356</v>
      </c>
      <c r="F306" s="75" t="s">
        <v>19</v>
      </c>
      <c r="G306" s="75" t="s">
        <v>19</v>
      </c>
      <c r="H306" s="283" t="s">
        <v>67</v>
      </c>
      <c r="I306" s="75" t="s">
        <v>19</v>
      </c>
      <c r="J306" s="75" t="s">
        <v>19</v>
      </c>
      <c r="K306" s="75" t="s">
        <v>19</v>
      </c>
      <c r="L306" s="75" t="s">
        <v>19</v>
      </c>
      <c r="M306" s="75" t="s">
        <v>19</v>
      </c>
    </row>
    <row r="307" spans="1:38" ht="20.100000000000001" customHeight="1" x14ac:dyDescent="0.25">
      <c r="A307" s="361"/>
      <c r="B307" s="361"/>
      <c r="C307" s="361"/>
      <c r="D307" s="361"/>
      <c r="E307" s="86" t="s">
        <v>345</v>
      </c>
      <c r="F307" s="75" t="s">
        <v>19</v>
      </c>
      <c r="G307" s="75" t="s">
        <v>19</v>
      </c>
      <c r="H307" s="75" t="s">
        <v>232</v>
      </c>
      <c r="I307" s="75" t="s">
        <v>19</v>
      </c>
      <c r="J307" s="75" t="s">
        <v>19</v>
      </c>
      <c r="K307" s="75" t="s">
        <v>19</v>
      </c>
      <c r="L307" s="75" t="s">
        <v>19</v>
      </c>
      <c r="M307" s="75" t="s">
        <v>19</v>
      </c>
    </row>
    <row r="308" spans="1:38" ht="20.100000000000001" customHeight="1" x14ac:dyDescent="0.25">
      <c r="A308" s="362"/>
      <c r="B308" s="362"/>
      <c r="C308" s="362"/>
      <c r="D308" s="362"/>
      <c r="E308" s="86" t="s">
        <v>32</v>
      </c>
      <c r="F308" s="75" t="s">
        <v>19</v>
      </c>
      <c r="G308" s="75" t="s">
        <v>19</v>
      </c>
      <c r="H308" s="75" t="s">
        <v>232</v>
      </c>
      <c r="I308" s="75" t="s">
        <v>19</v>
      </c>
      <c r="J308" s="75" t="s">
        <v>19</v>
      </c>
      <c r="K308" s="75" t="s">
        <v>19</v>
      </c>
      <c r="L308" s="75" t="s">
        <v>19</v>
      </c>
      <c r="M308" s="75" t="s">
        <v>19</v>
      </c>
    </row>
    <row r="309" spans="1:38" ht="80.099999999999994" customHeight="1" x14ac:dyDescent="0.25">
      <c r="A309" s="360" t="s">
        <v>28</v>
      </c>
      <c r="B309" s="360" t="s">
        <v>21</v>
      </c>
      <c r="C309" s="360" t="s">
        <v>53</v>
      </c>
      <c r="D309" s="360" t="s">
        <v>36</v>
      </c>
      <c r="E309" s="124" t="s">
        <v>442</v>
      </c>
      <c r="F309" s="101" t="s">
        <v>35</v>
      </c>
      <c r="G309" s="101" t="s">
        <v>25</v>
      </c>
      <c r="H309" s="101">
        <v>4</v>
      </c>
      <c r="I309" s="101">
        <v>0</v>
      </c>
      <c r="J309" s="101">
        <v>0</v>
      </c>
      <c r="K309" s="103">
        <v>612.47</v>
      </c>
      <c r="L309" s="103">
        <v>0</v>
      </c>
      <c r="M309" s="103">
        <v>0</v>
      </c>
    </row>
    <row r="310" spans="1:38" ht="20.100000000000001" customHeight="1" x14ac:dyDescent="0.25">
      <c r="A310" s="361"/>
      <c r="B310" s="361"/>
      <c r="C310" s="361"/>
      <c r="D310" s="361"/>
      <c r="E310" s="86" t="s">
        <v>345</v>
      </c>
      <c r="F310" s="75" t="s">
        <v>19</v>
      </c>
      <c r="G310" s="75" t="s">
        <v>19</v>
      </c>
      <c r="H310" s="283" t="s">
        <v>73</v>
      </c>
      <c r="I310" s="75" t="s">
        <v>19</v>
      </c>
      <c r="J310" s="75" t="s">
        <v>19</v>
      </c>
      <c r="K310" s="75" t="s">
        <v>19</v>
      </c>
      <c r="L310" s="75" t="s">
        <v>19</v>
      </c>
      <c r="M310" s="75" t="s">
        <v>19</v>
      </c>
    </row>
    <row r="311" spans="1:38" ht="20.100000000000001" customHeight="1" x14ac:dyDescent="0.25">
      <c r="A311" s="362"/>
      <c r="B311" s="362"/>
      <c r="C311" s="362"/>
      <c r="D311" s="362"/>
      <c r="E311" s="86" t="s">
        <v>32</v>
      </c>
      <c r="F311" s="75" t="s">
        <v>19</v>
      </c>
      <c r="G311" s="75" t="s">
        <v>19</v>
      </c>
      <c r="H311" s="75" t="s">
        <v>73</v>
      </c>
      <c r="I311" s="75" t="s">
        <v>19</v>
      </c>
      <c r="J311" s="75" t="s">
        <v>19</v>
      </c>
      <c r="K311" s="75" t="s">
        <v>19</v>
      </c>
      <c r="L311" s="75" t="s">
        <v>19</v>
      </c>
      <c r="M311" s="75" t="s">
        <v>19</v>
      </c>
    </row>
    <row r="312" spans="1:38" ht="50.1" customHeight="1" x14ac:dyDescent="0.25">
      <c r="A312" s="360" t="s">
        <v>28</v>
      </c>
      <c r="B312" s="360" t="s">
        <v>21</v>
      </c>
      <c r="C312" s="360" t="s">
        <v>53</v>
      </c>
      <c r="D312" s="360" t="s">
        <v>36</v>
      </c>
      <c r="E312" s="124" t="s">
        <v>358</v>
      </c>
      <c r="F312" s="101" t="s">
        <v>35</v>
      </c>
      <c r="G312" s="101" t="s">
        <v>25</v>
      </c>
      <c r="H312" s="101">
        <v>1</v>
      </c>
      <c r="I312" s="101">
        <v>0</v>
      </c>
      <c r="J312" s="101">
        <v>0</v>
      </c>
      <c r="K312" s="103">
        <v>450</v>
      </c>
      <c r="L312" s="103">
        <v>0</v>
      </c>
      <c r="M312" s="103">
        <v>0</v>
      </c>
    </row>
    <row r="313" spans="1:38" ht="20.100000000000001" customHeight="1" x14ac:dyDescent="0.25">
      <c r="A313" s="361"/>
      <c r="B313" s="361"/>
      <c r="C313" s="361"/>
      <c r="D313" s="361"/>
      <c r="E313" s="86" t="s">
        <v>356</v>
      </c>
      <c r="F313" s="75" t="s">
        <v>19</v>
      </c>
      <c r="G313" s="75" t="s">
        <v>19</v>
      </c>
      <c r="H313" s="75" t="s">
        <v>73</v>
      </c>
      <c r="I313" s="75" t="s">
        <v>19</v>
      </c>
      <c r="J313" s="75" t="s">
        <v>19</v>
      </c>
      <c r="K313" s="75" t="s">
        <v>19</v>
      </c>
      <c r="L313" s="75" t="s">
        <v>19</v>
      </c>
      <c r="M313" s="75" t="s">
        <v>19</v>
      </c>
    </row>
    <row r="314" spans="1:38" ht="20.100000000000001" customHeight="1" x14ac:dyDescent="0.25">
      <c r="A314" s="361"/>
      <c r="B314" s="361"/>
      <c r="C314" s="361"/>
      <c r="D314" s="361"/>
      <c r="E314" s="86" t="s">
        <v>345</v>
      </c>
      <c r="F314" s="75" t="s">
        <v>19</v>
      </c>
      <c r="G314" s="75" t="s">
        <v>19</v>
      </c>
      <c r="H314" s="75" t="s">
        <v>233</v>
      </c>
      <c r="I314" s="75" t="s">
        <v>19</v>
      </c>
      <c r="J314" s="75" t="s">
        <v>19</v>
      </c>
      <c r="K314" s="75" t="s">
        <v>19</v>
      </c>
      <c r="L314" s="75" t="s">
        <v>19</v>
      </c>
      <c r="M314" s="75" t="s">
        <v>19</v>
      </c>
    </row>
    <row r="315" spans="1:38" ht="20.100000000000001" customHeight="1" x14ac:dyDescent="0.25">
      <c r="A315" s="362"/>
      <c r="B315" s="362"/>
      <c r="C315" s="362"/>
      <c r="D315" s="362"/>
      <c r="E315" s="86" t="s">
        <v>32</v>
      </c>
      <c r="F315" s="75" t="s">
        <v>19</v>
      </c>
      <c r="G315" s="75" t="s">
        <v>19</v>
      </c>
      <c r="H315" s="75" t="s">
        <v>58</v>
      </c>
      <c r="I315" s="75" t="s">
        <v>19</v>
      </c>
      <c r="J315" s="75" t="s">
        <v>19</v>
      </c>
      <c r="K315" s="75" t="s">
        <v>19</v>
      </c>
      <c r="L315" s="75" t="s">
        <v>19</v>
      </c>
      <c r="M315" s="75" t="s">
        <v>19</v>
      </c>
    </row>
    <row r="316" spans="1:38" ht="50.1" customHeight="1" x14ac:dyDescent="0.25">
      <c r="A316" s="360" t="s">
        <v>28</v>
      </c>
      <c r="B316" s="360" t="s">
        <v>21</v>
      </c>
      <c r="C316" s="360" t="s">
        <v>53</v>
      </c>
      <c r="D316" s="360" t="s">
        <v>36</v>
      </c>
      <c r="E316" s="124" t="s">
        <v>359</v>
      </c>
      <c r="F316" s="101" t="s">
        <v>35</v>
      </c>
      <c r="G316" s="101" t="s">
        <v>25</v>
      </c>
      <c r="H316" s="101">
        <v>1</v>
      </c>
      <c r="I316" s="101">
        <v>0</v>
      </c>
      <c r="J316" s="101">
        <v>0</v>
      </c>
      <c r="K316" s="103">
        <v>250</v>
      </c>
      <c r="L316" s="103">
        <v>0</v>
      </c>
      <c r="M316" s="103">
        <v>0</v>
      </c>
    </row>
    <row r="317" spans="1:38" ht="20.100000000000001" customHeight="1" x14ac:dyDescent="0.25">
      <c r="A317" s="361"/>
      <c r="B317" s="361"/>
      <c r="C317" s="361"/>
      <c r="D317" s="361"/>
      <c r="E317" s="147" t="s">
        <v>356</v>
      </c>
      <c r="F317" s="75" t="s">
        <v>19</v>
      </c>
      <c r="G317" s="75" t="s">
        <v>19</v>
      </c>
      <c r="H317" s="283" t="s">
        <v>37</v>
      </c>
      <c r="I317" s="75" t="s">
        <v>19</v>
      </c>
      <c r="J317" s="75" t="s">
        <v>19</v>
      </c>
      <c r="K317" s="75" t="s">
        <v>19</v>
      </c>
      <c r="L317" s="75" t="s">
        <v>19</v>
      </c>
      <c r="M317" s="75" t="s">
        <v>19</v>
      </c>
    </row>
    <row r="318" spans="1:38" ht="20.100000000000001" customHeight="1" x14ac:dyDescent="0.25">
      <c r="A318" s="361"/>
      <c r="B318" s="361"/>
      <c r="C318" s="361"/>
      <c r="D318" s="361"/>
      <c r="E318" s="147" t="s">
        <v>345</v>
      </c>
      <c r="F318" s="75" t="s">
        <v>19</v>
      </c>
      <c r="G318" s="75" t="s">
        <v>19</v>
      </c>
      <c r="H318" s="75" t="s">
        <v>59</v>
      </c>
      <c r="I318" s="75" t="s">
        <v>19</v>
      </c>
      <c r="J318" s="75" t="s">
        <v>19</v>
      </c>
      <c r="K318" s="75" t="s">
        <v>19</v>
      </c>
      <c r="L318" s="75" t="s">
        <v>19</v>
      </c>
      <c r="M318" s="75" t="s">
        <v>19</v>
      </c>
    </row>
    <row r="319" spans="1:38" ht="20.100000000000001" customHeight="1" x14ac:dyDescent="0.25">
      <c r="A319" s="362"/>
      <c r="B319" s="362"/>
      <c r="C319" s="362"/>
      <c r="D319" s="362"/>
      <c r="E319" s="147" t="s">
        <v>32</v>
      </c>
      <c r="F319" s="75" t="s">
        <v>19</v>
      </c>
      <c r="G319" s="75" t="s">
        <v>19</v>
      </c>
      <c r="H319" s="75" t="s">
        <v>38</v>
      </c>
      <c r="I319" s="75" t="s">
        <v>19</v>
      </c>
      <c r="J319" s="75" t="s">
        <v>19</v>
      </c>
      <c r="K319" s="75" t="s">
        <v>19</v>
      </c>
      <c r="L319" s="75" t="s">
        <v>19</v>
      </c>
      <c r="M319" s="75" t="s">
        <v>19</v>
      </c>
    </row>
    <row r="320" spans="1:38" s="298" customFormat="1" ht="50.1" customHeight="1" x14ac:dyDescent="0.25">
      <c r="A320" s="363" t="s">
        <v>28</v>
      </c>
      <c r="B320" s="363" t="s">
        <v>21</v>
      </c>
      <c r="C320" s="363" t="s">
        <v>53</v>
      </c>
      <c r="D320" s="363" t="s">
        <v>36</v>
      </c>
      <c r="E320" s="124" t="s">
        <v>441</v>
      </c>
      <c r="F320" s="101" t="s">
        <v>35</v>
      </c>
      <c r="G320" s="101" t="s">
        <v>25</v>
      </c>
      <c r="H320" s="101">
        <v>1</v>
      </c>
      <c r="I320" s="101">
        <v>0</v>
      </c>
      <c r="J320" s="101">
        <v>0</v>
      </c>
      <c r="K320" s="285">
        <v>150</v>
      </c>
      <c r="L320" s="285">
        <v>0</v>
      </c>
      <c r="M320" s="285">
        <v>0</v>
      </c>
      <c r="N320" s="296"/>
      <c r="O320" s="297"/>
      <c r="P320" s="297"/>
      <c r="Q320" s="297"/>
      <c r="R320" s="297"/>
      <c r="S320" s="297"/>
      <c r="T320" s="297"/>
      <c r="U320" s="297"/>
      <c r="V320" s="297"/>
      <c r="W320" s="297"/>
      <c r="X320" s="297"/>
      <c r="Y320" s="297"/>
      <c r="Z320" s="297"/>
      <c r="AA320" s="297"/>
      <c r="AB320" s="297"/>
      <c r="AC320" s="297"/>
      <c r="AD320" s="297"/>
      <c r="AE320" s="297"/>
      <c r="AF320" s="297"/>
      <c r="AG320" s="297"/>
      <c r="AH320" s="297"/>
      <c r="AI320" s="297"/>
      <c r="AJ320" s="297"/>
      <c r="AK320" s="297"/>
      <c r="AL320" s="297"/>
    </row>
    <row r="321" spans="1:38" s="298" customFormat="1" ht="20.100000000000001" customHeight="1" x14ac:dyDescent="0.25">
      <c r="A321" s="364"/>
      <c r="B321" s="364"/>
      <c r="C321" s="364"/>
      <c r="D321" s="364"/>
      <c r="E321" s="315" t="s">
        <v>356</v>
      </c>
      <c r="F321" s="283" t="s">
        <v>19</v>
      </c>
      <c r="G321" s="283" t="s">
        <v>19</v>
      </c>
      <c r="H321" s="283" t="s">
        <v>59</v>
      </c>
      <c r="I321" s="283" t="s">
        <v>19</v>
      </c>
      <c r="J321" s="283" t="s">
        <v>19</v>
      </c>
      <c r="K321" s="283" t="s">
        <v>19</v>
      </c>
      <c r="L321" s="283" t="s">
        <v>19</v>
      </c>
      <c r="M321" s="283" t="s">
        <v>19</v>
      </c>
      <c r="N321" s="296"/>
      <c r="O321" s="297"/>
      <c r="P321" s="297"/>
      <c r="Q321" s="297"/>
      <c r="R321" s="297"/>
      <c r="S321" s="297"/>
      <c r="T321" s="297"/>
      <c r="U321" s="297"/>
      <c r="V321" s="297"/>
      <c r="W321" s="297"/>
      <c r="X321" s="297"/>
      <c r="Y321" s="297"/>
      <c r="Z321" s="297"/>
      <c r="AA321" s="297"/>
      <c r="AB321" s="297"/>
      <c r="AC321" s="297"/>
      <c r="AD321" s="297"/>
      <c r="AE321" s="297"/>
      <c r="AF321" s="297"/>
      <c r="AG321" s="297"/>
      <c r="AH321" s="297"/>
      <c r="AI321" s="297"/>
      <c r="AJ321" s="297"/>
      <c r="AK321" s="297"/>
      <c r="AL321" s="297"/>
    </row>
    <row r="322" spans="1:38" s="298" customFormat="1" ht="20.100000000000001" customHeight="1" x14ac:dyDescent="0.25">
      <c r="A322" s="364"/>
      <c r="B322" s="364"/>
      <c r="C322" s="364"/>
      <c r="D322" s="364"/>
      <c r="E322" s="315" t="s">
        <v>345</v>
      </c>
      <c r="F322" s="283" t="s">
        <v>19</v>
      </c>
      <c r="G322" s="283" t="s">
        <v>19</v>
      </c>
      <c r="H322" s="283" t="s">
        <v>232</v>
      </c>
      <c r="I322" s="283" t="s">
        <v>19</v>
      </c>
      <c r="J322" s="283" t="s">
        <v>19</v>
      </c>
      <c r="K322" s="283" t="s">
        <v>19</v>
      </c>
      <c r="L322" s="283" t="s">
        <v>19</v>
      </c>
      <c r="M322" s="283" t="s">
        <v>19</v>
      </c>
      <c r="N322" s="296"/>
      <c r="O322" s="297"/>
      <c r="P322" s="297"/>
      <c r="Q322" s="297"/>
      <c r="R322" s="297"/>
      <c r="S322" s="297"/>
      <c r="T322" s="297"/>
      <c r="U322" s="297"/>
      <c r="V322" s="297"/>
      <c r="W322" s="297"/>
      <c r="X322" s="297"/>
      <c r="Y322" s="297"/>
      <c r="Z322" s="297"/>
      <c r="AA322" s="297"/>
      <c r="AB322" s="297"/>
      <c r="AC322" s="297"/>
      <c r="AD322" s="297"/>
      <c r="AE322" s="297"/>
      <c r="AF322" s="297"/>
      <c r="AG322" s="297"/>
      <c r="AH322" s="297"/>
      <c r="AI322" s="297"/>
      <c r="AJ322" s="297"/>
      <c r="AK322" s="297"/>
      <c r="AL322" s="297"/>
    </row>
    <row r="323" spans="1:38" s="298" customFormat="1" ht="20.100000000000001" customHeight="1" x14ac:dyDescent="0.25">
      <c r="A323" s="365"/>
      <c r="B323" s="365"/>
      <c r="C323" s="365"/>
      <c r="D323" s="365"/>
      <c r="E323" s="315" t="s">
        <v>32</v>
      </c>
      <c r="F323" s="283" t="s">
        <v>19</v>
      </c>
      <c r="G323" s="283" t="s">
        <v>19</v>
      </c>
      <c r="H323" s="283" t="s">
        <v>233</v>
      </c>
      <c r="I323" s="283" t="s">
        <v>19</v>
      </c>
      <c r="J323" s="283" t="s">
        <v>19</v>
      </c>
      <c r="K323" s="283" t="s">
        <v>19</v>
      </c>
      <c r="L323" s="283" t="s">
        <v>19</v>
      </c>
      <c r="M323" s="283" t="s">
        <v>19</v>
      </c>
      <c r="N323" s="296"/>
      <c r="O323" s="297"/>
      <c r="P323" s="297"/>
      <c r="Q323" s="297"/>
      <c r="R323" s="297"/>
      <c r="S323" s="297"/>
      <c r="T323" s="297"/>
      <c r="U323" s="297"/>
      <c r="V323" s="297"/>
      <c r="W323" s="297"/>
      <c r="X323" s="297"/>
      <c r="Y323" s="297"/>
      <c r="Z323" s="297"/>
      <c r="AA323" s="297"/>
      <c r="AB323" s="297"/>
      <c r="AC323" s="297"/>
      <c r="AD323" s="297"/>
      <c r="AE323" s="297"/>
      <c r="AF323" s="297"/>
      <c r="AG323" s="297"/>
      <c r="AH323" s="297"/>
      <c r="AI323" s="297"/>
      <c r="AJ323" s="297"/>
      <c r="AK323" s="297"/>
      <c r="AL323" s="297"/>
    </row>
    <row r="324" spans="1:38" s="298" customFormat="1" ht="50.1" customHeight="1" x14ac:dyDescent="0.25">
      <c r="A324" s="363" t="s">
        <v>28</v>
      </c>
      <c r="B324" s="363" t="s">
        <v>21</v>
      </c>
      <c r="C324" s="363" t="s">
        <v>53</v>
      </c>
      <c r="D324" s="363" t="s">
        <v>36</v>
      </c>
      <c r="E324" s="124" t="s">
        <v>443</v>
      </c>
      <c r="F324" s="101" t="s">
        <v>35</v>
      </c>
      <c r="G324" s="101" t="s">
        <v>25</v>
      </c>
      <c r="H324" s="101">
        <v>1</v>
      </c>
      <c r="I324" s="101">
        <v>0</v>
      </c>
      <c r="J324" s="101">
        <v>0</v>
      </c>
      <c r="K324" s="285">
        <v>350</v>
      </c>
      <c r="L324" s="285">
        <v>0</v>
      </c>
      <c r="M324" s="285">
        <v>0</v>
      </c>
      <c r="N324" s="296"/>
      <c r="O324" s="297"/>
      <c r="P324" s="297"/>
      <c r="Q324" s="297"/>
      <c r="R324" s="297"/>
      <c r="S324" s="297"/>
      <c r="T324" s="297"/>
      <c r="U324" s="297"/>
      <c r="V324" s="297"/>
      <c r="W324" s="297"/>
      <c r="X324" s="297"/>
      <c r="Y324" s="297"/>
      <c r="Z324" s="297"/>
      <c r="AA324" s="297"/>
      <c r="AB324" s="297"/>
      <c r="AC324" s="297"/>
      <c r="AD324" s="297"/>
      <c r="AE324" s="297"/>
      <c r="AF324" s="297"/>
      <c r="AG324" s="297"/>
      <c r="AH324" s="297"/>
      <c r="AI324" s="297"/>
      <c r="AJ324" s="297"/>
      <c r="AK324" s="297"/>
      <c r="AL324" s="297"/>
    </row>
    <row r="325" spans="1:38" s="298" customFormat="1" ht="20.100000000000001" customHeight="1" x14ac:dyDescent="0.25">
      <c r="A325" s="364"/>
      <c r="B325" s="364"/>
      <c r="C325" s="364"/>
      <c r="D325" s="364"/>
      <c r="E325" s="315" t="s">
        <v>356</v>
      </c>
      <c r="F325" s="283" t="s">
        <v>19</v>
      </c>
      <c r="G325" s="283" t="s">
        <v>19</v>
      </c>
      <c r="H325" s="283" t="s">
        <v>59</v>
      </c>
      <c r="I325" s="283" t="s">
        <v>19</v>
      </c>
      <c r="J325" s="283" t="s">
        <v>19</v>
      </c>
      <c r="K325" s="283" t="s">
        <v>19</v>
      </c>
      <c r="L325" s="283" t="s">
        <v>19</v>
      </c>
      <c r="M325" s="283" t="s">
        <v>19</v>
      </c>
      <c r="N325" s="296"/>
      <c r="O325" s="297"/>
      <c r="P325" s="297"/>
      <c r="Q325" s="297"/>
      <c r="R325" s="297"/>
      <c r="S325" s="297"/>
      <c r="T325" s="297"/>
      <c r="U325" s="297"/>
      <c r="V325" s="297"/>
      <c r="W325" s="297"/>
      <c r="X325" s="297"/>
      <c r="Y325" s="297"/>
      <c r="Z325" s="297"/>
      <c r="AA325" s="297"/>
      <c r="AB325" s="297"/>
      <c r="AC325" s="297"/>
      <c r="AD325" s="297"/>
      <c r="AE325" s="297"/>
      <c r="AF325" s="297"/>
      <c r="AG325" s="297"/>
      <c r="AH325" s="297"/>
      <c r="AI325" s="297"/>
      <c r="AJ325" s="297"/>
      <c r="AK325" s="297"/>
      <c r="AL325" s="297"/>
    </row>
    <row r="326" spans="1:38" s="298" customFormat="1" ht="20.100000000000001" customHeight="1" x14ac:dyDescent="0.25">
      <c r="A326" s="364"/>
      <c r="B326" s="364"/>
      <c r="C326" s="364"/>
      <c r="D326" s="364"/>
      <c r="E326" s="315" t="s">
        <v>345</v>
      </c>
      <c r="F326" s="283" t="s">
        <v>19</v>
      </c>
      <c r="G326" s="283" t="s">
        <v>19</v>
      </c>
      <c r="H326" s="283" t="s">
        <v>232</v>
      </c>
      <c r="I326" s="283" t="s">
        <v>19</v>
      </c>
      <c r="J326" s="283" t="s">
        <v>19</v>
      </c>
      <c r="K326" s="283" t="s">
        <v>19</v>
      </c>
      <c r="L326" s="283" t="s">
        <v>19</v>
      </c>
      <c r="M326" s="283" t="s">
        <v>19</v>
      </c>
      <c r="N326" s="296"/>
      <c r="O326" s="297"/>
      <c r="P326" s="297"/>
      <c r="Q326" s="297"/>
      <c r="R326" s="297"/>
      <c r="S326" s="297"/>
      <c r="T326" s="297"/>
      <c r="U326" s="297"/>
      <c r="V326" s="297"/>
      <c r="W326" s="297"/>
      <c r="X326" s="297"/>
      <c r="Y326" s="297"/>
      <c r="Z326" s="297"/>
      <c r="AA326" s="297"/>
      <c r="AB326" s="297"/>
      <c r="AC326" s="297"/>
      <c r="AD326" s="297"/>
      <c r="AE326" s="297"/>
      <c r="AF326" s="297"/>
      <c r="AG326" s="297"/>
      <c r="AH326" s="297"/>
      <c r="AI326" s="297"/>
      <c r="AJ326" s="297"/>
      <c r="AK326" s="297"/>
      <c r="AL326" s="297"/>
    </row>
    <row r="327" spans="1:38" s="298" customFormat="1" ht="20.100000000000001" customHeight="1" x14ac:dyDescent="0.25">
      <c r="A327" s="365"/>
      <c r="B327" s="365"/>
      <c r="C327" s="365"/>
      <c r="D327" s="365"/>
      <c r="E327" s="315" t="s">
        <v>32</v>
      </c>
      <c r="F327" s="283" t="s">
        <v>19</v>
      </c>
      <c r="G327" s="283" t="s">
        <v>19</v>
      </c>
      <c r="H327" s="283" t="s">
        <v>233</v>
      </c>
      <c r="I327" s="283" t="s">
        <v>19</v>
      </c>
      <c r="J327" s="283" t="s">
        <v>19</v>
      </c>
      <c r="K327" s="283" t="s">
        <v>19</v>
      </c>
      <c r="L327" s="283" t="s">
        <v>19</v>
      </c>
      <c r="M327" s="283" t="s">
        <v>19</v>
      </c>
      <c r="N327" s="296"/>
      <c r="O327" s="297"/>
      <c r="P327" s="297"/>
      <c r="Q327" s="297"/>
      <c r="R327" s="297"/>
      <c r="S327" s="297"/>
      <c r="T327" s="297"/>
      <c r="U327" s="297"/>
      <c r="V327" s="297"/>
      <c r="W327" s="297"/>
      <c r="X327" s="297"/>
      <c r="Y327" s="297"/>
      <c r="Z327" s="297"/>
      <c r="AA327" s="297"/>
      <c r="AB327" s="297"/>
      <c r="AC327" s="297"/>
      <c r="AD327" s="297"/>
      <c r="AE327" s="297"/>
      <c r="AF327" s="297"/>
      <c r="AG327" s="297"/>
      <c r="AH327" s="297"/>
      <c r="AI327" s="297"/>
      <c r="AJ327" s="297"/>
      <c r="AK327" s="297"/>
      <c r="AL327" s="297"/>
    </row>
    <row r="328" spans="1:38" s="298" customFormat="1" ht="74.25" customHeight="1" x14ac:dyDescent="0.25">
      <c r="A328" s="363" t="s">
        <v>28</v>
      </c>
      <c r="B328" s="363" t="s">
        <v>21</v>
      </c>
      <c r="C328" s="363" t="s">
        <v>53</v>
      </c>
      <c r="D328" s="363" t="s">
        <v>36</v>
      </c>
      <c r="E328" s="124" t="s">
        <v>439</v>
      </c>
      <c r="F328" s="101" t="s">
        <v>35</v>
      </c>
      <c r="G328" s="101" t="s">
        <v>25</v>
      </c>
      <c r="H328" s="101">
        <v>1</v>
      </c>
      <c r="I328" s="101">
        <v>0</v>
      </c>
      <c r="J328" s="101">
        <v>0</v>
      </c>
      <c r="K328" s="285">
        <v>5.99</v>
      </c>
      <c r="L328" s="285">
        <v>0</v>
      </c>
      <c r="M328" s="285">
        <v>0</v>
      </c>
      <c r="N328" s="296"/>
      <c r="O328" s="297"/>
      <c r="P328" s="297"/>
      <c r="Q328" s="297"/>
      <c r="R328" s="297"/>
      <c r="S328" s="297"/>
      <c r="T328" s="297"/>
      <c r="U328" s="297"/>
      <c r="V328" s="297"/>
      <c r="W328" s="297"/>
      <c r="X328" s="297"/>
      <c r="Y328" s="297"/>
      <c r="Z328" s="297"/>
      <c r="AA328" s="297"/>
      <c r="AB328" s="297"/>
      <c r="AC328" s="297"/>
      <c r="AD328" s="297"/>
      <c r="AE328" s="297"/>
      <c r="AF328" s="297"/>
      <c r="AG328" s="297"/>
      <c r="AH328" s="297"/>
      <c r="AI328" s="297"/>
      <c r="AJ328" s="297"/>
      <c r="AK328" s="297"/>
      <c r="AL328" s="297"/>
    </row>
    <row r="329" spans="1:38" s="298" customFormat="1" ht="20.100000000000001" customHeight="1" x14ac:dyDescent="0.25">
      <c r="A329" s="364"/>
      <c r="B329" s="364"/>
      <c r="C329" s="364"/>
      <c r="D329" s="364"/>
      <c r="E329" s="264" t="s">
        <v>345</v>
      </c>
      <c r="F329" s="283" t="s">
        <v>19</v>
      </c>
      <c r="G329" s="283" t="s">
        <v>19</v>
      </c>
      <c r="H329" s="283" t="s">
        <v>73</v>
      </c>
      <c r="I329" s="283" t="s">
        <v>19</v>
      </c>
      <c r="J329" s="283" t="s">
        <v>19</v>
      </c>
      <c r="K329" s="283" t="s">
        <v>19</v>
      </c>
      <c r="L329" s="283" t="s">
        <v>19</v>
      </c>
      <c r="M329" s="283" t="s">
        <v>19</v>
      </c>
      <c r="N329" s="296"/>
      <c r="O329" s="297"/>
      <c r="P329" s="297"/>
      <c r="Q329" s="297"/>
      <c r="R329" s="297"/>
      <c r="S329" s="297"/>
      <c r="T329" s="297"/>
      <c r="U329" s="297"/>
      <c r="V329" s="297"/>
      <c r="W329" s="297"/>
      <c r="X329" s="297"/>
      <c r="Y329" s="297"/>
      <c r="Z329" s="297"/>
      <c r="AA329" s="297"/>
      <c r="AB329" s="297"/>
      <c r="AC329" s="297"/>
      <c r="AD329" s="297"/>
      <c r="AE329" s="297"/>
      <c r="AF329" s="297"/>
      <c r="AG329" s="297"/>
      <c r="AH329" s="297"/>
      <c r="AI329" s="297"/>
      <c r="AJ329" s="297"/>
      <c r="AK329" s="297"/>
      <c r="AL329" s="297"/>
    </row>
    <row r="330" spans="1:38" s="298" customFormat="1" ht="20.100000000000001" customHeight="1" x14ac:dyDescent="0.25">
      <c r="A330" s="365"/>
      <c r="B330" s="365"/>
      <c r="C330" s="365"/>
      <c r="D330" s="365"/>
      <c r="E330" s="264" t="s">
        <v>32</v>
      </c>
      <c r="F330" s="283" t="s">
        <v>19</v>
      </c>
      <c r="G330" s="283" t="s">
        <v>19</v>
      </c>
      <c r="H330" s="283" t="s">
        <v>73</v>
      </c>
      <c r="I330" s="283" t="s">
        <v>19</v>
      </c>
      <c r="J330" s="283" t="s">
        <v>19</v>
      </c>
      <c r="K330" s="283" t="s">
        <v>19</v>
      </c>
      <c r="L330" s="283" t="s">
        <v>19</v>
      </c>
      <c r="M330" s="283" t="s">
        <v>19</v>
      </c>
      <c r="N330" s="296"/>
      <c r="O330" s="297"/>
      <c r="P330" s="297"/>
      <c r="Q330" s="297"/>
      <c r="R330" s="297"/>
      <c r="S330" s="297"/>
      <c r="T330" s="297"/>
      <c r="U330" s="297"/>
      <c r="V330" s="297"/>
      <c r="W330" s="297"/>
      <c r="X330" s="297"/>
      <c r="Y330" s="297"/>
      <c r="Z330" s="297"/>
      <c r="AA330" s="297"/>
      <c r="AB330" s="297"/>
      <c r="AC330" s="297"/>
      <c r="AD330" s="297"/>
      <c r="AE330" s="297"/>
      <c r="AF330" s="297"/>
      <c r="AG330" s="297"/>
      <c r="AH330" s="297"/>
      <c r="AI330" s="297"/>
      <c r="AJ330" s="297"/>
      <c r="AK330" s="297"/>
      <c r="AL330" s="297"/>
    </row>
    <row r="331" spans="1:38" ht="50.1" customHeight="1" x14ac:dyDescent="0.25">
      <c r="A331" s="155" t="s">
        <v>19</v>
      </c>
      <c r="B331" s="155" t="s">
        <v>19</v>
      </c>
      <c r="C331" s="155" t="s">
        <v>19</v>
      </c>
      <c r="D331" s="155" t="s">
        <v>19</v>
      </c>
      <c r="E331" s="156" t="s">
        <v>438</v>
      </c>
      <c r="F331" s="155" t="s">
        <v>626</v>
      </c>
      <c r="G331" s="155" t="s">
        <v>25</v>
      </c>
      <c r="H331" s="230">
        <f>H332</f>
        <v>8</v>
      </c>
      <c r="I331" s="230">
        <f t="shared" ref="I331:J331" si="9">I332</f>
        <v>0</v>
      </c>
      <c r="J331" s="230">
        <f t="shared" si="9"/>
        <v>0</v>
      </c>
      <c r="K331" s="157">
        <f>K332</f>
        <v>25.42</v>
      </c>
      <c r="L331" s="157">
        <f t="shared" ref="L331:M331" si="10">L332</f>
        <v>0</v>
      </c>
      <c r="M331" s="157">
        <f t="shared" si="10"/>
        <v>0</v>
      </c>
    </row>
    <row r="332" spans="1:38" ht="50.1" customHeight="1" x14ac:dyDescent="0.25">
      <c r="A332" s="360" t="s">
        <v>28</v>
      </c>
      <c r="B332" s="360" t="s">
        <v>21</v>
      </c>
      <c r="C332" s="360" t="s">
        <v>53</v>
      </c>
      <c r="D332" s="360" t="s">
        <v>36</v>
      </c>
      <c r="E332" s="124" t="s">
        <v>437</v>
      </c>
      <c r="F332" s="101" t="s">
        <v>626</v>
      </c>
      <c r="G332" s="101" t="s">
        <v>25</v>
      </c>
      <c r="H332" s="101">
        <v>8</v>
      </c>
      <c r="I332" s="101">
        <v>0</v>
      </c>
      <c r="J332" s="101">
        <v>0</v>
      </c>
      <c r="K332" s="103">
        <v>25.42</v>
      </c>
      <c r="L332" s="103">
        <v>0</v>
      </c>
      <c r="M332" s="103">
        <v>0</v>
      </c>
    </row>
    <row r="333" spans="1:38" ht="20.100000000000001" customHeight="1" x14ac:dyDescent="0.25">
      <c r="A333" s="361"/>
      <c r="B333" s="361"/>
      <c r="C333" s="361"/>
      <c r="D333" s="361"/>
      <c r="E333" s="147" t="s">
        <v>356</v>
      </c>
      <c r="F333" s="75" t="s">
        <v>19</v>
      </c>
      <c r="G333" s="75" t="s">
        <v>19</v>
      </c>
      <c r="H333" s="283" t="s">
        <v>67</v>
      </c>
      <c r="I333" s="75" t="s">
        <v>19</v>
      </c>
      <c r="J333" s="75" t="s">
        <v>19</v>
      </c>
      <c r="K333" s="75" t="s">
        <v>19</v>
      </c>
      <c r="L333" s="75" t="s">
        <v>19</v>
      </c>
      <c r="M333" s="75" t="s">
        <v>19</v>
      </c>
    </row>
    <row r="334" spans="1:38" ht="20.100000000000001" customHeight="1" x14ac:dyDescent="0.25">
      <c r="A334" s="361"/>
      <c r="B334" s="361"/>
      <c r="C334" s="361"/>
      <c r="D334" s="361"/>
      <c r="E334" s="147" t="s">
        <v>345</v>
      </c>
      <c r="F334" s="75" t="s">
        <v>19</v>
      </c>
      <c r="G334" s="75" t="s">
        <v>19</v>
      </c>
      <c r="H334" s="75" t="s">
        <v>39</v>
      </c>
      <c r="I334" s="75" t="s">
        <v>19</v>
      </c>
      <c r="J334" s="75" t="s">
        <v>19</v>
      </c>
      <c r="K334" s="75" t="s">
        <v>19</v>
      </c>
      <c r="L334" s="75" t="s">
        <v>19</v>
      </c>
      <c r="M334" s="75" t="s">
        <v>19</v>
      </c>
    </row>
    <row r="335" spans="1:38" ht="20.100000000000001" customHeight="1" x14ac:dyDescent="0.25">
      <c r="A335" s="362"/>
      <c r="B335" s="362"/>
      <c r="C335" s="362"/>
      <c r="D335" s="362"/>
      <c r="E335" s="147" t="s">
        <v>32</v>
      </c>
      <c r="F335" s="75" t="s">
        <v>19</v>
      </c>
      <c r="G335" s="75" t="s">
        <v>19</v>
      </c>
      <c r="H335" s="75" t="s">
        <v>39</v>
      </c>
      <c r="I335" s="75" t="s">
        <v>19</v>
      </c>
      <c r="J335" s="75" t="s">
        <v>19</v>
      </c>
      <c r="K335" s="75" t="s">
        <v>19</v>
      </c>
      <c r="L335" s="75" t="s">
        <v>19</v>
      </c>
      <c r="M335" s="75" t="s">
        <v>19</v>
      </c>
    </row>
    <row r="336" spans="1:38" ht="50.1" customHeight="1" x14ac:dyDescent="0.25">
      <c r="A336" s="174">
        <v>1</v>
      </c>
      <c r="B336" s="175" t="s">
        <v>21</v>
      </c>
      <c r="C336" s="174">
        <v>85722</v>
      </c>
      <c r="D336" s="174" t="s">
        <v>19</v>
      </c>
      <c r="E336" s="232" t="s">
        <v>271</v>
      </c>
      <c r="F336" s="175" t="s">
        <v>24</v>
      </c>
      <c r="G336" s="148" t="s">
        <v>25</v>
      </c>
      <c r="H336" s="148">
        <f>H344</f>
        <v>1</v>
      </c>
      <c r="I336" s="174">
        <v>0</v>
      </c>
      <c r="J336" s="174">
        <v>1</v>
      </c>
      <c r="K336" s="231">
        <f>K337+K344</f>
        <v>211394</v>
      </c>
      <c r="L336" s="231">
        <v>140000</v>
      </c>
      <c r="M336" s="231">
        <v>140000</v>
      </c>
    </row>
    <row r="337" spans="1:13" ht="39.950000000000003" customHeight="1" x14ac:dyDescent="0.25">
      <c r="A337" s="419">
        <v>1</v>
      </c>
      <c r="B337" s="422" t="s">
        <v>21</v>
      </c>
      <c r="C337" s="423">
        <v>85722</v>
      </c>
      <c r="D337" s="423" t="s">
        <v>272</v>
      </c>
      <c r="E337" s="124" t="s">
        <v>463</v>
      </c>
      <c r="F337" s="102" t="s">
        <v>24</v>
      </c>
      <c r="G337" s="101" t="s">
        <v>25</v>
      </c>
      <c r="H337" s="101">
        <v>0</v>
      </c>
      <c r="I337" s="101">
        <v>0</v>
      </c>
      <c r="J337" s="101">
        <v>1</v>
      </c>
      <c r="K337" s="285">
        <v>164334</v>
      </c>
      <c r="L337" s="285">
        <v>140000</v>
      </c>
      <c r="M337" s="285">
        <v>140000</v>
      </c>
    </row>
    <row r="338" spans="1:13" ht="34.5" customHeight="1" x14ac:dyDescent="0.25">
      <c r="A338" s="420"/>
      <c r="B338" s="422"/>
      <c r="C338" s="423"/>
      <c r="D338" s="423"/>
      <c r="E338" s="264" t="s">
        <v>464</v>
      </c>
      <c r="F338" s="283" t="s">
        <v>19</v>
      </c>
      <c r="G338" s="291" t="s">
        <v>19</v>
      </c>
      <c r="H338" s="291" t="s">
        <v>232</v>
      </c>
      <c r="I338" s="318" t="s">
        <v>19</v>
      </c>
      <c r="J338" s="318" t="s">
        <v>19</v>
      </c>
      <c r="K338" s="292" t="s">
        <v>19</v>
      </c>
      <c r="L338" s="292" t="s">
        <v>19</v>
      </c>
      <c r="M338" s="292" t="s">
        <v>19</v>
      </c>
    </row>
    <row r="339" spans="1:13" ht="20.100000000000001" customHeight="1" x14ac:dyDescent="0.25">
      <c r="A339" s="420"/>
      <c r="B339" s="422"/>
      <c r="C339" s="423"/>
      <c r="D339" s="423"/>
      <c r="E339" s="264" t="s">
        <v>345</v>
      </c>
      <c r="F339" s="283" t="s">
        <v>19</v>
      </c>
      <c r="G339" s="291" t="s">
        <v>19</v>
      </c>
      <c r="H339" s="291" t="s">
        <v>273</v>
      </c>
      <c r="I339" s="318" t="s">
        <v>19</v>
      </c>
      <c r="J339" s="318" t="s">
        <v>19</v>
      </c>
      <c r="K339" s="292" t="s">
        <v>19</v>
      </c>
      <c r="L339" s="292" t="s">
        <v>19</v>
      </c>
      <c r="M339" s="292" t="s">
        <v>19</v>
      </c>
    </row>
    <row r="340" spans="1:13" ht="20.100000000000001" customHeight="1" x14ac:dyDescent="0.25">
      <c r="A340" s="420"/>
      <c r="B340" s="422"/>
      <c r="C340" s="423"/>
      <c r="D340" s="423"/>
      <c r="E340" s="264" t="s">
        <v>32</v>
      </c>
      <c r="F340" s="283" t="s">
        <v>19</v>
      </c>
      <c r="G340" s="291" t="s">
        <v>19</v>
      </c>
      <c r="H340" s="291" t="s">
        <v>273</v>
      </c>
      <c r="I340" s="318" t="s">
        <v>19</v>
      </c>
      <c r="J340" s="318" t="s">
        <v>19</v>
      </c>
      <c r="K340" s="292" t="s">
        <v>19</v>
      </c>
      <c r="L340" s="292" t="s">
        <v>19</v>
      </c>
      <c r="M340" s="292" t="s">
        <v>19</v>
      </c>
    </row>
    <row r="341" spans="1:13" x14ac:dyDescent="0.25">
      <c r="A341" s="420"/>
      <c r="B341" s="422"/>
      <c r="C341" s="423"/>
      <c r="D341" s="423"/>
      <c r="E341" s="264" t="s">
        <v>465</v>
      </c>
      <c r="F341" s="283" t="s">
        <v>19</v>
      </c>
      <c r="G341" s="291" t="s">
        <v>19</v>
      </c>
      <c r="H341" s="291" t="s">
        <v>19</v>
      </c>
      <c r="I341" s="291" t="s">
        <v>73</v>
      </c>
      <c r="J341" s="291" t="s">
        <v>19</v>
      </c>
      <c r="K341" s="292" t="s">
        <v>19</v>
      </c>
      <c r="L341" s="292" t="s">
        <v>19</v>
      </c>
      <c r="M341" s="292" t="s">
        <v>19</v>
      </c>
    </row>
    <row r="342" spans="1:13" x14ac:dyDescent="0.25">
      <c r="A342" s="420"/>
      <c r="B342" s="422"/>
      <c r="C342" s="423"/>
      <c r="D342" s="423"/>
      <c r="E342" s="264" t="s">
        <v>345</v>
      </c>
      <c r="F342" s="283" t="s">
        <v>19</v>
      </c>
      <c r="G342" s="291" t="s">
        <v>19</v>
      </c>
      <c r="H342" s="291" t="s">
        <v>19</v>
      </c>
      <c r="I342" s="291" t="s">
        <v>274</v>
      </c>
      <c r="J342" s="291" t="s">
        <v>466</v>
      </c>
      <c r="K342" s="292" t="s">
        <v>19</v>
      </c>
      <c r="L342" s="292" t="s">
        <v>19</v>
      </c>
      <c r="M342" s="292" t="s">
        <v>19</v>
      </c>
    </row>
    <row r="343" spans="1:13" x14ac:dyDescent="0.25">
      <c r="A343" s="420"/>
      <c r="B343" s="422"/>
      <c r="C343" s="423"/>
      <c r="D343" s="423"/>
      <c r="E343" s="264" t="s">
        <v>32</v>
      </c>
      <c r="F343" s="318" t="s">
        <v>19</v>
      </c>
      <c r="G343" s="318" t="s">
        <v>19</v>
      </c>
      <c r="H343" s="318" t="s">
        <v>19</v>
      </c>
      <c r="I343" s="291" t="s">
        <v>274</v>
      </c>
      <c r="J343" s="291" t="s">
        <v>466</v>
      </c>
      <c r="K343" s="318" t="s">
        <v>19</v>
      </c>
      <c r="L343" s="318" t="s">
        <v>19</v>
      </c>
      <c r="M343" s="318" t="s">
        <v>19</v>
      </c>
    </row>
    <row r="344" spans="1:13" ht="78.75" x14ac:dyDescent="0.25">
      <c r="A344" s="420"/>
      <c r="B344" s="422"/>
      <c r="C344" s="423"/>
      <c r="D344" s="423"/>
      <c r="E344" s="124" t="s">
        <v>467</v>
      </c>
      <c r="F344" s="102" t="s">
        <v>24</v>
      </c>
      <c r="G344" s="101" t="s">
        <v>25</v>
      </c>
      <c r="H344" s="101">
        <v>1</v>
      </c>
      <c r="I344" s="101">
        <v>0</v>
      </c>
      <c r="J344" s="101">
        <v>0</v>
      </c>
      <c r="K344" s="285">
        <v>47060</v>
      </c>
      <c r="L344" s="285">
        <v>0</v>
      </c>
      <c r="M344" s="285">
        <v>0</v>
      </c>
    </row>
    <row r="345" spans="1:13" x14ac:dyDescent="0.25">
      <c r="A345" s="420"/>
      <c r="B345" s="422"/>
      <c r="C345" s="423"/>
      <c r="D345" s="423"/>
      <c r="E345" s="264" t="s">
        <v>468</v>
      </c>
      <c r="F345" s="318" t="s">
        <v>19</v>
      </c>
      <c r="G345" s="318" t="s">
        <v>19</v>
      </c>
      <c r="H345" s="318" t="s">
        <v>59</v>
      </c>
      <c r="I345" s="318" t="s">
        <v>19</v>
      </c>
      <c r="J345" s="318" t="s">
        <v>19</v>
      </c>
      <c r="K345" s="318" t="s">
        <v>19</v>
      </c>
      <c r="L345" s="318" t="s">
        <v>19</v>
      </c>
      <c r="M345" s="318" t="s">
        <v>19</v>
      </c>
    </row>
    <row r="346" spans="1:13" x14ac:dyDescent="0.25">
      <c r="A346" s="420"/>
      <c r="B346" s="422"/>
      <c r="C346" s="423"/>
      <c r="D346" s="423"/>
      <c r="E346" s="319" t="s">
        <v>469</v>
      </c>
      <c r="F346" s="318" t="s">
        <v>19</v>
      </c>
      <c r="G346" s="318" t="s">
        <v>19</v>
      </c>
      <c r="H346" s="318" t="s">
        <v>233</v>
      </c>
      <c r="I346" s="318" t="s">
        <v>19</v>
      </c>
      <c r="J346" s="318" t="s">
        <v>19</v>
      </c>
      <c r="K346" s="318" t="s">
        <v>19</v>
      </c>
      <c r="L346" s="318" t="s">
        <v>19</v>
      </c>
      <c r="M346" s="318" t="s">
        <v>19</v>
      </c>
    </row>
    <row r="347" spans="1:13" x14ac:dyDescent="0.25">
      <c r="A347" s="420"/>
      <c r="B347" s="422"/>
      <c r="C347" s="423"/>
      <c r="D347" s="423"/>
      <c r="E347" s="264" t="s">
        <v>465</v>
      </c>
      <c r="F347" s="318" t="s">
        <v>19</v>
      </c>
      <c r="G347" s="318" t="s">
        <v>19</v>
      </c>
      <c r="H347" s="318" t="s">
        <v>230</v>
      </c>
      <c r="I347" s="318" t="s">
        <v>19</v>
      </c>
      <c r="J347" s="318" t="s">
        <v>19</v>
      </c>
      <c r="K347" s="318" t="s">
        <v>19</v>
      </c>
      <c r="L347" s="318" t="s">
        <v>19</v>
      </c>
      <c r="M347" s="318" t="s">
        <v>19</v>
      </c>
    </row>
    <row r="348" spans="1:13" x14ac:dyDescent="0.25">
      <c r="A348" s="420"/>
      <c r="B348" s="422"/>
      <c r="C348" s="423"/>
      <c r="D348" s="423"/>
      <c r="E348" s="264" t="s">
        <v>345</v>
      </c>
      <c r="F348" s="318" t="s">
        <v>19</v>
      </c>
      <c r="G348" s="318" t="s">
        <v>19</v>
      </c>
      <c r="H348" s="318" t="s">
        <v>39</v>
      </c>
      <c r="I348" s="318" t="s">
        <v>19</v>
      </c>
      <c r="J348" s="318" t="s">
        <v>19</v>
      </c>
      <c r="K348" s="318" t="s">
        <v>19</v>
      </c>
      <c r="L348" s="318" t="s">
        <v>19</v>
      </c>
      <c r="M348" s="318" t="s">
        <v>19</v>
      </c>
    </row>
    <row r="349" spans="1:13" x14ac:dyDescent="0.25">
      <c r="A349" s="421"/>
      <c r="B349" s="422"/>
      <c r="C349" s="423"/>
      <c r="D349" s="423"/>
      <c r="E349" s="264" t="s">
        <v>32</v>
      </c>
      <c r="F349" s="318" t="s">
        <v>19</v>
      </c>
      <c r="G349" s="318" t="s">
        <v>19</v>
      </c>
      <c r="H349" s="318" t="s">
        <v>39</v>
      </c>
      <c r="I349" s="318" t="s">
        <v>19</v>
      </c>
      <c r="J349" s="318" t="s">
        <v>19</v>
      </c>
      <c r="K349" s="318" t="s">
        <v>19</v>
      </c>
      <c r="L349" s="318" t="s">
        <v>19</v>
      </c>
      <c r="M349" s="318" t="s">
        <v>19</v>
      </c>
    </row>
  </sheetData>
  <autoFilter ref="A1:X349">
    <filterColumn colId="9" showButton="0"/>
    <filterColumn colId="10" showButton="0"/>
    <filterColumn colId="11" showButton="0"/>
  </autoFilter>
  <mergeCells count="389">
    <mergeCell ref="A23:A29"/>
    <mergeCell ref="B23:B29"/>
    <mergeCell ref="C23:C29"/>
    <mergeCell ref="D23:D29"/>
    <mergeCell ref="E30:E31"/>
    <mergeCell ref="K30:K31"/>
    <mergeCell ref="L30:L31"/>
    <mergeCell ref="M30:M31"/>
    <mergeCell ref="E23:E24"/>
    <mergeCell ref="K23:K24"/>
    <mergeCell ref="L23:L24"/>
    <mergeCell ref="M23:M24"/>
    <mergeCell ref="E148:E149"/>
    <mergeCell ref="K148:K149"/>
    <mergeCell ref="L148:L149"/>
    <mergeCell ref="M148:M149"/>
    <mergeCell ref="E94:E95"/>
    <mergeCell ref="K94:K95"/>
    <mergeCell ref="L94:L95"/>
    <mergeCell ref="M94:M95"/>
    <mergeCell ref="A120:A124"/>
    <mergeCell ref="B120:B124"/>
    <mergeCell ref="C120:C124"/>
    <mergeCell ref="D120:D124"/>
    <mergeCell ref="A102:A104"/>
    <mergeCell ref="B102:B104"/>
    <mergeCell ref="C102:C104"/>
    <mergeCell ref="D102:D104"/>
    <mergeCell ref="E146:E147"/>
    <mergeCell ref="A146:A147"/>
    <mergeCell ref="B146:B147"/>
    <mergeCell ref="C146:C147"/>
    <mergeCell ref="D146:D147"/>
    <mergeCell ref="K146:K147"/>
    <mergeCell ref="L146:L147"/>
    <mergeCell ref="M146:M147"/>
    <mergeCell ref="E86:E87"/>
    <mergeCell ref="K86:K87"/>
    <mergeCell ref="K82:K83"/>
    <mergeCell ref="L82:L83"/>
    <mergeCell ref="M82:M83"/>
    <mergeCell ref="L86:L87"/>
    <mergeCell ref="M86:M87"/>
    <mergeCell ref="K72:K73"/>
    <mergeCell ref="L72:L73"/>
    <mergeCell ref="M72:M73"/>
    <mergeCell ref="E72:E73"/>
    <mergeCell ref="E82:E83"/>
    <mergeCell ref="K56:K57"/>
    <mergeCell ref="L56:L57"/>
    <mergeCell ref="M56:M57"/>
    <mergeCell ref="E56:E57"/>
    <mergeCell ref="E68:E69"/>
    <mergeCell ref="K68:K69"/>
    <mergeCell ref="L68:L69"/>
    <mergeCell ref="M68:M69"/>
    <mergeCell ref="K48:K49"/>
    <mergeCell ref="L48:L49"/>
    <mergeCell ref="M48:M49"/>
    <mergeCell ref="E48:E49"/>
    <mergeCell ref="E61:E62"/>
    <mergeCell ref="K61:K62"/>
    <mergeCell ref="L61:L62"/>
    <mergeCell ref="M61:M62"/>
    <mergeCell ref="K169:K170"/>
    <mergeCell ref="L169:L170"/>
    <mergeCell ref="M169:M170"/>
    <mergeCell ref="E169:E170"/>
    <mergeCell ref="A169:A170"/>
    <mergeCell ref="B169:B170"/>
    <mergeCell ref="C169:C170"/>
    <mergeCell ref="D169:D170"/>
    <mergeCell ref="A337:A349"/>
    <mergeCell ref="B337:B349"/>
    <mergeCell ref="C337:C349"/>
    <mergeCell ref="D337:D349"/>
    <mergeCell ref="A266:A270"/>
    <mergeCell ref="B266:B270"/>
    <mergeCell ref="C266:C270"/>
    <mergeCell ref="D266:D270"/>
    <mergeCell ref="A328:A330"/>
    <mergeCell ref="B328:B330"/>
    <mergeCell ref="C328:C330"/>
    <mergeCell ref="D328:D330"/>
    <mergeCell ref="B279:B282"/>
    <mergeCell ref="C279:C282"/>
    <mergeCell ref="D279:D282"/>
    <mergeCell ref="A305:A308"/>
    <mergeCell ref="A48:A55"/>
    <mergeCell ref="D61:D67"/>
    <mergeCell ref="C61:C67"/>
    <mergeCell ref="B61:B67"/>
    <mergeCell ref="A61:A67"/>
    <mergeCell ref="D48:D55"/>
    <mergeCell ref="C48:C55"/>
    <mergeCell ref="B48:B55"/>
    <mergeCell ref="D68:D71"/>
    <mergeCell ref="C68:C71"/>
    <mergeCell ref="B68:B71"/>
    <mergeCell ref="A302:A304"/>
    <mergeCell ref="B302:B304"/>
    <mergeCell ref="C302:C304"/>
    <mergeCell ref="D302:D304"/>
    <mergeCell ref="A125:A128"/>
    <mergeCell ref="B125:B128"/>
    <mergeCell ref="C125:C128"/>
    <mergeCell ref="D125:D128"/>
    <mergeCell ref="A129:A132"/>
    <mergeCell ref="A286:A287"/>
    <mergeCell ref="B286:B287"/>
    <mergeCell ref="C286:C287"/>
    <mergeCell ref="D286:D287"/>
    <mergeCell ref="A250:A253"/>
    <mergeCell ref="B250:B253"/>
    <mergeCell ref="C250:C253"/>
    <mergeCell ref="D250:D253"/>
    <mergeCell ref="D275:D278"/>
    <mergeCell ref="A262:A265"/>
    <mergeCell ref="B262:B265"/>
    <mergeCell ref="C262:C265"/>
    <mergeCell ref="D262:D265"/>
    <mergeCell ref="D284:D285"/>
    <mergeCell ref="C284:C285"/>
    <mergeCell ref="B305:B308"/>
    <mergeCell ref="C305:C308"/>
    <mergeCell ref="D305:D308"/>
    <mergeCell ref="A316:A319"/>
    <mergeCell ref="B316:B319"/>
    <mergeCell ref="C316:C319"/>
    <mergeCell ref="D316:D319"/>
    <mergeCell ref="A309:A311"/>
    <mergeCell ref="B309:B311"/>
    <mergeCell ref="C309:C311"/>
    <mergeCell ref="D309:D311"/>
    <mergeCell ref="A332:A335"/>
    <mergeCell ref="B332:B335"/>
    <mergeCell ref="C332:C335"/>
    <mergeCell ref="D332:D335"/>
    <mergeCell ref="D312:D315"/>
    <mergeCell ref="C312:C315"/>
    <mergeCell ref="B312:B315"/>
    <mergeCell ref="A312:A315"/>
    <mergeCell ref="A320:A323"/>
    <mergeCell ref="B320:B323"/>
    <mergeCell ref="C320:C323"/>
    <mergeCell ref="D320:D323"/>
    <mergeCell ref="A324:A327"/>
    <mergeCell ref="B324:B327"/>
    <mergeCell ref="C324:C327"/>
    <mergeCell ref="D324:D327"/>
    <mergeCell ref="B284:B285"/>
    <mergeCell ref="A284:A285"/>
    <mergeCell ref="A279:A282"/>
    <mergeCell ref="A214:A217"/>
    <mergeCell ref="B214:B217"/>
    <mergeCell ref="C214:C217"/>
    <mergeCell ref="A246:A249"/>
    <mergeCell ref="B246:B249"/>
    <mergeCell ref="C246:C249"/>
    <mergeCell ref="A218:A221"/>
    <mergeCell ref="B218:B221"/>
    <mergeCell ref="C218:C221"/>
    <mergeCell ref="C254:C257"/>
    <mergeCell ref="D254:D257"/>
    <mergeCell ref="D230:D233"/>
    <mergeCell ref="A234:A237"/>
    <mergeCell ref="B234:B237"/>
    <mergeCell ref="C234:C237"/>
    <mergeCell ref="D234:D237"/>
    <mergeCell ref="A238:A241"/>
    <mergeCell ref="B238:B241"/>
    <mergeCell ref="C238:C241"/>
    <mergeCell ref="D238:D241"/>
    <mergeCell ref="K175:K176"/>
    <mergeCell ref="L175:L176"/>
    <mergeCell ref="M175:M176"/>
    <mergeCell ref="A196:A199"/>
    <mergeCell ref="B196:B199"/>
    <mergeCell ref="C196:C199"/>
    <mergeCell ref="D196:D199"/>
    <mergeCell ref="D171:D174"/>
    <mergeCell ref="C171:C174"/>
    <mergeCell ref="A171:A174"/>
    <mergeCell ref="B171:B174"/>
    <mergeCell ref="A193:A195"/>
    <mergeCell ref="B193:B195"/>
    <mergeCell ref="C193:C195"/>
    <mergeCell ref="D193:D195"/>
    <mergeCell ref="E175:E176"/>
    <mergeCell ref="A186:A188"/>
    <mergeCell ref="B186:B188"/>
    <mergeCell ref="C186:C188"/>
    <mergeCell ref="D186:D188"/>
    <mergeCell ref="A189:A191"/>
    <mergeCell ref="B189:B191"/>
    <mergeCell ref="C189:C191"/>
    <mergeCell ref="D189:D191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T6:W6"/>
    <mergeCell ref="F7:F9"/>
    <mergeCell ref="G7:G9"/>
    <mergeCell ref="H7:J8"/>
    <mergeCell ref="A13:A16"/>
    <mergeCell ref="B13:B16"/>
    <mergeCell ref="C13:C16"/>
    <mergeCell ref="D13:D16"/>
    <mergeCell ref="N6:N8"/>
    <mergeCell ref="D40:D47"/>
    <mergeCell ref="C40:C47"/>
    <mergeCell ref="B40:B47"/>
    <mergeCell ref="A40:A47"/>
    <mergeCell ref="D30:D39"/>
    <mergeCell ref="C30:C39"/>
    <mergeCell ref="B30:B39"/>
    <mergeCell ref="A30:A39"/>
    <mergeCell ref="O6:R6"/>
    <mergeCell ref="K40:K41"/>
    <mergeCell ref="L40:L41"/>
    <mergeCell ref="M40:M41"/>
    <mergeCell ref="A19:A22"/>
    <mergeCell ref="B19:B22"/>
    <mergeCell ref="C19:C22"/>
    <mergeCell ref="D19:D22"/>
    <mergeCell ref="A17:A18"/>
    <mergeCell ref="B17:B18"/>
    <mergeCell ref="C17:C18"/>
    <mergeCell ref="D17:D18"/>
    <mergeCell ref="E17:E18"/>
    <mergeCell ref="E40:E41"/>
    <mergeCell ref="K17:K18"/>
    <mergeCell ref="L17:L18"/>
    <mergeCell ref="D175:D182"/>
    <mergeCell ref="C175:C182"/>
    <mergeCell ref="B175:B182"/>
    <mergeCell ref="A175:A182"/>
    <mergeCell ref="A56:A60"/>
    <mergeCell ref="B56:B60"/>
    <mergeCell ref="C56:C60"/>
    <mergeCell ref="D56:D60"/>
    <mergeCell ref="B129:B132"/>
    <mergeCell ref="C129:C132"/>
    <mergeCell ref="D129:D132"/>
    <mergeCell ref="A68:A71"/>
    <mergeCell ref="A94:A98"/>
    <mergeCell ref="B94:B98"/>
    <mergeCell ref="C94:C98"/>
    <mergeCell ref="D94:D98"/>
    <mergeCell ref="A133:A136"/>
    <mergeCell ref="B133:B136"/>
    <mergeCell ref="C133:C136"/>
    <mergeCell ref="D133:D136"/>
    <mergeCell ref="A86:A89"/>
    <mergeCell ref="B86:B89"/>
    <mergeCell ref="C86:C89"/>
    <mergeCell ref="D86:D89"/>
    <mergeCell ref="D113:D115"/>
    <mergeCell ref="A117:A119"/>
    <mergeCell ref="B117:B119"/>
    <mergeCell ref="C117:C119"/>
    <mergeCell ref="D117:D119"/>
    <mergeCell ref="A105:A108"/>
    <mergeCell ref="B105:B108"/>
    <mergeCell ref="C105:C108"/>
    <mergeCell ref="D105:D108"/>
    <mergeCell ref="A109:A112"/>
    <mergeCell ref="B109:B112"/>
    <mergeCell ref="C109:C112"/>
    <mergeCell ref="D109:D112"/>
    <mergeCell ref="A113:A115"/>
    <mergeCell ref="B113:B115"/>
    <mergeCell ref="C113:C115"/>
    <mergeCell ref="B82:B85"/>
    <mergeCell ref="C82:C85"/>
    <mergeCell ref="D82:D85"/>
    <mergeCell ref="A72:A75"/>
    <mergeCell ref="B72:B75"/>
    <mergeCell ref="C72:C75"/>
    <mergeCell ref="D72:D75"/>
    <mergeCell ref="A99:A101"/>
    <mergeCell ref="B99:B101"/>
    <mergeCell ref="C99:C101"/>
    <mergeCell ref="D99:D101"/>
    <mergeCell ref="A90:A93"/>
    <mergeCell ref="B90:B93"/>
    <mergeCell ref="C90:C93"/>
    <mergeCell ref="D90:D93"/>
    <mergeCell ref="A76:A81"/>
    <mergeCell ref="B76:B81"/>
    <mergeCell ref="C76:C81"/>
    <mergeCell ref="D76:D81"/>
    <mergeCell ref="A82:A85"/>
    <mergeCell ref="A137:A140"/>
    <mergeCell ref="B137:B140"/>
    <mergeCell ref="C137:C140"/>
    <mergeCell ref="D137:D140"/>
    <mergeCell ref="A159:A165"/>
    <mergeCell ref="B159:B165"/>
    <mergeCell ref="C159:C165"/>
    <mergeCell ref="D159:D165"/>
    <mergeCell ref="D148:D158"/>
    <mergeCell ref="C148:C158"/>
    <mergeCell ref="B148:B158"/>
    <mergeCell ref="A148:A158"/>
    <mergeCell ref="C142:C145"/>
    <mergeCell ref="B142:B145"/>
    <mergeCell ref="A142:A145"/>
    <mergeCell ref="D142:D145"/>
    <mergeCell ref="A166:A168"/>
    <mergeCell ref="B166:B168"/>
    <mergeCell ref="C166:C168"/>
    <mergeCell ref="D166:D168"/>
    <mergeCell ref="D271:D274"/>
    <mergeCell ref="A210:A213"/>
    <mergeCell ref="B210:B213"/>
    <mergeCell ref="C210:C213"/>
    <mergeCell ref="D210:D213"/>
    <mergeCell ref="A222:A225"/>
    <mergeCell ref="B222:B225"/>
    <mergeCell ref="C222:C225"/>
    <mergeCell ref="D222:D225"/>
    <mergeCell ref="A204:A206"/>
    <mergeCell ref="B204:B206"/>
    <mergeCell ref="C204:C206"/>
    <mergeCell ref="D204:D206"/>
    <mergeCell ref="A207:A209"/>
    <mergeCell ref="B207:B209"/>
    <mergeCell ref="C207:C209"/>
    <mergeCell ref="A200:A203"/>
    <mergeCell ref="B200:B203"/>
    <mergeCell ref="C200:C203"/>
    <mergeCell ref="D200:D203"/>
    <mergeCell ref="D218:D221"/>
    <mergeCell ref="A258:A261"/>
    <mergeCell ref="B258:B261"/>
    <mergeCell ref="C258:C261"/>
    <mergeCell ref="D258:D261"/>
    <mergeCell ref="A183:A185"/>
    <mergeCell ref="B183:B185"/>
    <mergeCell ref="C183:C185"/>
    <mergeCell ref="D183:D185"/>
    <mergeCell ref="D207:D209"/>
    <mergeCell ref="A242:A245"/>
    <mergeCell ref="B242:B245"/>
    <mergeCell ref="C242:C245"/>
    <mergeCell ref="D242:D245"/>
    <mergeCell ref="A226:A229"/>
    <mergeCell ref="B226:B229"/>
    <mergeCell ref="C226:C229"/>
    <mergeCell ref="D226:D229"/>
    <mergeCell ref="A230:A233"/>
    <mergeCell ref="B230:B233"/>
    <mergeCell ref="C230:C233"/>
    <mergeCell ref="D246:D249"/>
    <mergeCell ref="A254:A257"/>
    <mergeCell ref="B254:B257"/>
    <mergeCell ref="M17:M18"/>
    <mergeCell ref="A298:A301"/>
    <mergeCell ref="B298:B301"/>
    <mergeCell ref="C298:C301"/>
    <mergeCell ref="D298:D301"/>
    <mergeCell ref="A288:A290"/>
    <mergeCell ref="B288:B290"/>
    <mergeCell ref="C288:C290"/>
    <mergeCell ref="D288:D290"/>
    <mergeCell ref="A291:A293"/>
    <mergeCell ref="B291:B293"/>
    <mergeCell ref="C291:C293"/>
    <mergeCell ref="D291:D293"/>
    <mergeCell ref="A294:A296"/>
    <mergeCell ref="B294:B296"/>
    <mergeCell ref="C294:C296"/>
    <mergeCell ref="D294:D296"/>
    <mergeCell ref="A271:A274"/>
    <mergeCell ref="B271:B274"/>
    <mergeCell ref="C271:C274"/>
    <mergeCell ref="A275:A278"/>
    <mergeCell ref="B275:B278"/>
    <mergeCell ref="C275:C278"/>
    <mergeCell ref="D214:D217"/>
  </mergeCells>
  <pageMargins left="0.25" right="0.25" top="0.75" bottom="0.75" header="0.3" footer="0.3"/>
  <pageSetup paperSize="9" scale="52" fitToHeight="0" orientation="landscape" r:id="rId1"/>
  <headerFooter differentFirst="1">
    <oddHeader>&amp;C&amp;"Arial Cyr,обычный"&amp;10&amp;P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3"/>
  <sheetViews>
    <sheetView view="pageBreakPreview" zoomScale="85" zoomScaleNormal="85" zoomScaleSheetLayoutView="85" zoomScalePageLayoutView="70" workbookViewId="0">
      <selection activeCell="Y1" sqref="Y1:Y1048576"/>
    </sheetView>
  </sheetViews>
  <sheetFormatPr defaultColWidth="8.7109375" defaultRowHeight="15.75" x14ac:dyDescent="0.25"/>
  <cols>
    <col min="1" max="1" width="16.5703125" style="47" customWidth="1"/>
    <col min="2" max="2" width="15.7109375" style="47" customWidth="1"/>
    <col min="3" max="3" width="19" style="47" customWidth="1"/>
    <col min="4" max="4" width="18.42578125" style="47" customWidth="1"/>
    <col min="5" max="5" width="75.7109375" style="47" customWidth="1"/>
    <col min="6" max="6" width="28.85546875" style="47" customWidth="1"/>
    <col min="7" max="7" width="15.5703125" style="47" customWidth="1"/>
    <col min="8" max="8" width="14.28515625" style="47" customWidth="1"/>
    <col min="9" max="9" width="19.42578125" style="47" customWidth="1"/>
    <col min="10" max="10" width="13.140625" style="47" bestFit="1" customWidth="1"/>
    <col min="11" max="11" width="16.42578125" style="47" customWidth="1"/>
    <col min="12" max="12" width="14.42578125" style="47" customWidth="1"/>
    <col min="13" max="13" width="14.85546875" style="47" customWidth="1"/>
    <col min="14" max="14" width="80.42578125" style="49" hidden="1" customWidth="1"/>
    <col min="15" max="15" width="10.28515625" style="46" hidden="1" customWidth="1"/>
    <col min="16" max="17" width="11.5703125" style="46" hidden="1" customWidth="1"/>
    <col min="18" max="18" width="10.28515625" style="46" hidden="1" customWidth="1"/>
    <col min="19" max="20" width="8.7109375" style="46" hidden="1" bestFit="1" customWidth="1"/>
    <col min="21" max="21" width="9.140625" style="46" hidden="1" customWidth="1"/>
    <col min="22" max="23" width="10.28515625" style="46" hidden="1" customWidth="1"/>
    <col min="24" max="24" width="25.5703125" style="46" hidden="1" customWidth="1"/>
    <col min="25" max="25" width="26.85546875" style="46" customWidth="1"/>
    <col min="26" max="26" width="17.28515625" style="46" customWidth="1"/>
    <col min="27" max="27" width="16" style="46" customWidth="1"/>
    <col min="28" max="28" width="13.5703125" style="46" customWidth="1"/>
    <col min="29" max="29" width="8.7109375" style="46" bestFit="1" customWidth="1"/>
    <col min="30" max="30" width="12.28515625" style="46" bestFit="1" customWidth="1"/>
    <col min="31" max="31" width="9.140625" style="46" bestFit="1" customWidth="1"/>
    <col min="32" max="42" width="8.7109375" style="46" bestFit="1" customWidth="1"/>
    <col min="43" max="43" width="8.7109375" style="47" bestFit="1" customWidth="1"/>
    <col min="44" max="16384" width="8.7109375" style="47"/>
  </cols>
  <sheetData>
    <row r="1" spans="1:43" s="46" customFormat="1" ht="144.75" customHeight="1" x14ac:dyDescent="0.3">
      <c r="A1" s="43"/>
      <c r="B1" s="44"/>
      <c r="C1" s="44"/>
      <c r="D1" s="44"/>
      <c r="E1" s="44"/>
      <c r="F1" s="44"/>
      <c r="G1" s="44"/>
      <c r="H1" s="44"/>
      <c r="I1" s="44"/>
      <c r="J1" s="549" t="s">
        <v>333</v>
      </c>
      <c r="K1" s="549"/>
      <c r="L1" s="549"/>
      <c r="M1" s="549"/>
      <c r="N1" s="45"/>
      <c r="AQ1" s="47"/>
    </row>
    <row r="2" spans="1:43" s="46" customFormat="1" ht="18.75" customHeight="1" x14ac:dyDescent="0.25">
      <c r="A2" s="550" t="s">
        <v>0</v>
      </c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48"/>
      <c r="AQ2" s="47"/>
    </row>
    <row r="3" spans="1:43" s="46" customFormat="1" ht="18.75" customHeight="1" x14ac:dyDescent="0.25">
      <c r="A3" s="550" t="s">
        <v>207</v>
      </c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49"/>
      <c r="AQ3" s="47"/>
    </row>
    <row r="4" spans="1:43" s="46" customFormat="1" ht="18.75" customHeight="1" x14ac:dyDescent="0.25">
      <c r="A4" s="43"/>
      <c r="B4" s="43"/>
      <c r="C4" s="550" t="s">
        <v>2</v>
      </c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49"/>
      <c r="AQ4" s="47"/>
    </row>
    <row r="5" spans="1:43" ht="10.5" customHeight="1" x14ac:dyDescent="0.25"/>
    <row r="6" spans="1:43" s="46" customFormat="1" ht="81.75" customHeight="1" x14ac:dyDescent="0.25">
      <c r="A6" s="551" t="s">
        <v>3</v>
      </c>
      <c r="B6" s="551" t="s">
        <v>4</v>
      </c>
      <c r="C6" s="551" t="s">
        <v>5</v>
      </c>
      <c r="D6" s="551" t="s">
        <v>6</v>
      </c>
      <c r="E6" s="551" t="s">
        <v>7</v>
      </c>
      <c r="F6" s="551" t="s">
        <v>150</v>
      </c>
      <c r="G6" s="554"/>
      <c r="H6" s="555"/>
      <c r="I6" s="555"/>
      <c r="J6" s="556"/>
      <c r="K6" s="555" t="s">
        <v>9</v>
      </c>
      <c r="L6" s="555"/>
      <c r="M6" s="556"/>
      <c r="N6" s="563" t="s">
        <v>10</v>
      </c>
      <c r="O6" s="561" t="s">
        <v>11</v>
      </c>
      <c r="P6" s="562"/>
      <c r="Q6" s="562"/>
      <c r="R6" s="561"/>
      <c r="T6" s="563" t="s">
        <v>12</v>
      </c>
      <c r="U6" s="562"/>
      <c r="V6" s="562"/>
      <c r="W6" s="561"/>
      <c r="AQ6" s="47"/>
    </row>
    <row r="7" spans="1:43" s="46" customFormat="1" ht="23.25" customHeight="1" x14ac:dyDescent="0.25">
      <c r="A7" s="552"/>
      <c r="B7" s="552"/>
      <c r="C7" s="552"/>
      <c r="D7" s="552"/>
      <c r="E7" s="552"/>
      <c r="F7" s="551" t="s">
        <v>13</v>
      </c>
      <c r="G7" s="564" t="s">
        <v>14</v>
      </c>
      <c r="H7" s="566" t="s">
        <v>15</v>
      </c>
      <c r="I7" s="566"/>
      <c r="J7" s="566"/>
      <c r="K7" s="557"/>
      <c r="L7" s="557"/>
      <c r="M7" s="558"/>
      <c r="N7" s="569"/>
      <c r="O7" s="50"/>
      <c r="P7" s="51"/>
      <c r="Q7" s="51"/>
      <c r="R7" s="51"/>
      <c r="T7" s="51"/>
      <c r="U7" s="51"/>
      <c r="V7" s="51"/>
      <c r="W7" s="51"/>
      <c r="AQ7" s="47"/>
    </row>
    <row r="8" spans="1:43" s="46" customFormat="1" ht="22.5" customHeight="1" x14ac:dyDescent="0.25">
      <c r="A8" s="552"/>
      <c r="B8" s="552"/>
      <c r="C8" s="552"/>
      <c r="D8" s="552"/>
      <c r="E8" s="552"/>
      <c r="F8" s="552"/>
      <c r="G8" s="565"/>
      <c r="H8" s="566"/>
      <c r="I8" s="566"/>
      <c r="J8" s="566"/>
      <c r="K8" s="559"/>
      <c r="L8" s="559"/>
      <c r="M8" s="560"/>
      <c r="N8" s="570"/>
      <c r="O8" s="50"/>
      <c r="P8" s="51"/>
      <c r="Q8" s="51"/>
      <c r="R8" s="51"/>
      <c r="T8" s="51"/>
      <c r="U8" s="51"/>
      <c r="V8" s="51"/>
      <c r="W8" s="51"/>
      <c r="AQ8" s="47"/>
    </row>
    <row r="9" spans="1:43" s="46" customFormat="1" ht="43.5" customHeight="1" thickBot="1" x14ac:dyDescent="0.3">
      <c r="A9" s="553"/>
      <c r="B9" s="553"/>
      <c r="C9" s="553"/>
      <c r="D9" s="553"/>
      <c r="E9" s="553"/>
      <c r="F9" s="553"/>
      <c r="G9" s="553"/>
      <c r="H9" s="52" t="s">
        <v>16</v>
      </c>
      <c r="I9" s="52" t="s">
        <v>17</v>
      </c>
      <c r="J9" s="52" t="s">
        <v>18</v>
      </c>
      <c r="K9" s="53" t="s">
        <v>16</v>
      </c>
      <c r="L9" s="53" t="s">
        <v>17</v>
      </c>
      <c r="M9" s="53" t="s">
        <v>18</v>
      </c>
      <c r="N9" s="54"/>
      <c r="O9" s="55">
        <v>2020</v>
      </c>
      <c r="P9" s="56">
        <v>2021</v>
      </c>
      <c r="Q9" s="56">
        <v>2022</v>
      </c>
      <c r="R9" s="56">
        <v>2023</v>
      </c>
      <c r="T9" s="56">
        <v>2020</v>
      </c>
      <c r="U9" s="56">
        <v>2021</v>
      </c>
      <c r="V9" s="56">
        <v>2022</v>
      </c>
      <c r="W9" s="56">
        <v>2023</v>
      </c>
      <c r="Y9" s="57"/>
      <c r="Z9" s="57"/>
      <c r="AA9" s="57"/>
      <c r="AQ9" s="47"/>
    </row>
    <row r="10" spans="1:43" s="46" customFormat="1" ht="16.5" thickBot="1" x14ac:dyDescent="0.3">
      <c r="A10" s="53">
        <v>1</v>
      </c>
      <c r="B10" s="53">
        <v>2</v>
      </c>
      <c r="C10" s="53">
        <v>3</v>
      </c>
      <c r="D10" s="53">
        <v>4</v>
      </c>
      <c r="E10" s="53">
        <v>5</v>
      </c>
      <c r="F10" s="53">
        <v>6</v>
      </c>
      <c r="G10" s="53">
        <v>7</v>
      </c>
      <c r="H10" s="53">
        <v>8</v>
      </c>
      <c r="I10" s="53">
        <v>9</v>
      </c>
      <c r="J10" s="53">
        <v>10</v>
      </c>
      <c r="K10" s="53">
        <v>11</v>
      </c>
      <c r="L10" s="53">
        <v>12</v>
      </c>
      <c r="M10" s="53">
        <v>13</v>
      </c>
      <c r="N10" s="54"/>
      <c r="Y10" s="57"/>
      <c r="Z10" s="57"/>
      <c r="AA10" s="58"/>
      <c r="AQ10" s="47"/>
    </row>
    <row r="11" spans="1:43" s="46" customFormat="1" ht="24" customHeight="1" thickBot="1" x14ac:dyDescent="0.3">
      <c r="A11" s="166" t="s">
        <v>291</v>
      </c>
      <c r="B11" s="166" t="s">
        <v>291</v>
      </c>
      <c r="C11" s="167" t="s">
        <v>291</v>
      </c>
      <c r="D11" s="167" t="s">
        <v>291</v>
      </c>
      <c r="E11" s="88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59">
        <f>SUM(K12:K13)</f>
        <v>71730.709999999992</v>
      </c>
      <c r="L11" s="59">
        <f>SUM(L12:L13)</f>
        <v>59940.71</v>
      </c>
      <c r="M11" s="59">
        <f>SUM(M12:M13)</f>
        <v>58940.71</v>
      </c>
      <c r="N11" s="54"/>
      <c r="O11" s="60"/>
      <c r="P11" s="60"/>
      <c r="Q11" s="60"/>
      <c r="R11" s="60"/>
      <c r="S11" s="60"/>
      <c r="T11" s="60"/>
      <c r="U11" s="60"/>
      <c r="V11" s="60"/>
      <c r="W11" s="60"/>
      <c r="AA11" s="61"/>
      <c r="AQ11" s="47"/>
    </row>
    <row r="12" spans="1:43" s="46" customFormat="1" ht="47.25" customHeight="1" x14ac:dyDescent="0.25">
      <c r="A12" s="62">
        <v>2</v>
      </c>
      <c r="B12" s="63" t="s">
        <v>75</v>
      </c>
      <c r="C12" s="63" t="s">
        <v>208</v>
      </c>
      <c r="D12" s="63" t="s">
        <v>173</v>
      </c>
      <c r="E12" s="126" t="s">
        <v>209</v>
      </c>
      <c r="F12" s="63" t="s">
        <v>210</v>
      </c>
      <c r="G12" s="63" t="s">
        <v>211</v>
      </c>
      <c r="H12" s="72">
        <v>1568</v>
      </c>
      <c r="I12" s="72">
        <v>1568</v>
      </c>
      <c r="J12" s="72">
        <v>1568</v>
      </c>
      <c r="K12" s="66">
        <v>43940.71</v>
      </c>
      <c r="L12" s="66">
        <v>43940.71</v>
      </c>
      <c r="M12" s="66">
        <v>43940.71</v>
      </c>
      <c r="N12" s="49"/>
      <c r="O12" s="60"/>
      <c r="P12" s="60"/>
      <c r="Q12" s="60"/>
      <c r="R12" s="60"/>
      <c r="S12" s="60"/>
      <c r="T12" s="60"/>
      <c r="U12" s="60"/>
      <c r="V12" s="60"/>
      <c r="W12" s="60"/>
      <c r="AQ12" s="47"/>
    </row>
    <row r="13" spans="1:43" s="46" customFormat="1" ht="60.75" customHeight="1" x14ac:dyDescent="0.25">
      <c r="A13" s="62">
        <v>2</v>
      </c>
      <c r="B13" s="63" t="s">
        <v>75</v>
      </c>
      <c r="C13" s="63" t="s">
        <v>213</v>
      </c>
      <c r="D13" s="63" t="s">
        <v>173</v>
      </c>
      <c r="E13" s="126" t="s">
        <v>212</v>
      </c>
      <c r="F13" s="68" t="s">
        <v>161</v>
      </c>
      <c r="G13" s="63" t="s">
        <v>25</v>
      </c>
      <c r="H13" s="326">
        <v>3</v>
      </c>
      <c r="I13" s="326">
        <v>5</v>
      </c>
      <c r="J13" s="326">
        <v>2</v>
      </c>
      <c r="K13" s="292">
        <f>11590+16200</f>
        <v>27790</v>
      </c>
      <c r="L13" s="324">
        <v>16000</v>
      </c>
      <c r="M13" s="324">
        <v>15000</v>
      </c>
      <c r="N13" s="49"/>
      <c r="O13" s="60"/>
      <c r="P13" s="60"/>
      <c r="Q13" s="60"/>
      <c r="R13" s="60"/>
      <c r="S13" s="60"/>
      <c r="T13" s="60"/>
      <c r="U13" s="60"/>
      <c r="V13" s="60"/>
      <c r="W13" s="60"/>
      <c r="AQ13" s="47"/>
    </row>
  </sheetData>
  <mergeCells count="17"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N6:N8"/>
    <mergeCell ref="O6:R6"/>
    <mergeCell ref="T6:W6"/>
    <mergeCell ref="F7:F9"/>
    <mergeCell ref="G7:G9"/>
    <mergeCell ref="H7:J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T42"/>
  <sheetViews>
    <sheetView view="pageBreakPreview" topLeftCell="A19" zoomScale="70" zoomScaleNormal="70" zoomScaleSheetLayoutView="70" zoomScalePageLayoutView="40" workbookViewId="0">
      <selection activeCell="P19" sqref="P1:P1048576"/>
    </sheetView>
  </sheetViews>
  <sheetFormatPr defaultColWidth="8.85546875" defaultRowHeight="18.75" x14ac:dyDescent="0.3"/>
  <cols>
    <col min="1" max="1" width="19.42578125" style="238" customWidth="1"/>
    <col min="2" max="3" width="16.140625" style="238" customWidth="1"/>
    <col min="4" max="4" width="20.42578125" style="238" customWidth="1"/>
    <col min="5" max="5" width="74.5703125" style="238" customWidth="1"/>
    <col min="6" max="6" width="21.5703125" style="238" customWidth="1"/>
    <col min="7" max="7" width="10.42578125" style="238" customWidth="1"/>
    <col min="8" max="10" width="15.7109375" style="238" customWidth="1"/>
    <col min="11" max="11" width="18" style="141" customWidth="1"/>
    <col min="12" max="12" width="16.42578125" style="238" customWidth="1"/>
    <col min="13" max="13" width="17" style="239" customWidth="1"/>
    <col min="14" max="14" width="33.7109375" style="239" hidden="1" customWidth="1"/>
    <col min="15" max="15" width="17" style="238" hidden="1" customWidth="1"/>
    <col min="16" max="16" width="13.140625" style="238" customWidth="1"/>
    <col min="17" max="17" width="12.28515625" style="238" customWidth="1"/>
    <col min="18" max="19" width="8.85546875" style="238"/>
    <col min="20" max="20" width="35.5703125" style="238" customWidth="1"/>
    <col min="21" max="16384" width="8.85546875" style="238"/>
  </cols>
  <sheetData>
    <row r="1" spans="1:98" s="133" customFormat="1" x14ac:dyDescent="0.3">
      <c r="M1" s="142"/>
      <c r="N1" s="142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238"/>
      <c r="AI1" s="238"/>
      <c r="AJ1" s="238"/>
      <c r="AK1" s="238"/>
      <c r="AL1" s="238"/>
      <c r="AM1" s="238"/>
      <c r="AN1" s="238"/>
      <c r="AO1" s="238"/>
      <c r="AP1" s="238"/>
      <c r="AQ1" s="238"/>
      <c r="AR1" s="238"/>
      <c r="AS1" s="238"/>
      <c r="AT1" s="238"/>
      <c r="AU1" s="238"/>
      <c r="AV1" s="238"/>
      <c r="AW1" s="238"/>
      <c r="AX1" s="238"/>
      <c r="AY1" s="238"/>
      <c r="AZ1" s="238"/>
      <c r="BA1" s="238"/>
      <c r="BB1" s="238"/>
      <c r="BC1" s="238"/>
      <c r="BD1" s="238"/>
      <c r="BE1" s="238"/>
      <c r="BF1" s="238"/>
      <c r="BG1" s="238"/>
      <c r="BH1" s="238"/>
      <c r="BI1" s="238"/>
      <c r="BJ1" s="238"/>
      <c r="BK1" s="238"/>
      <c r="BL1" s="238"/>
      <c r="BM1" s="238"/>
      <c r="BN1" s="238"/>
      <c r="BO1" s="238"/>
      <c r="BP1" s="238"/>
      <c r="BQ1" s="238"/>
      <c r="BR1" s="238"/>
      <c r="BS1" s="238"/>
      <c r="BT1" s="238"/>
      <c r="BU1" s="238"/>
      <c r="BV1" s="238"/>
      <c r="BW1" s="238"/>
      <c r="BX1" s="238"/>
      <c r="BY1" s="238"/>
      <c r="BZ1" s="238"/>
      <c r="CA1" s="238"/>
      <c r="CB1" s="238"/>
      <c r="CC1" s="238"/>
      <c r="CD1" s="238"/>
      <c r="CE1" s="238"/>
      <c r="CF1" s="238"/>
      <c r="CG1" s="238"/>
      <c r="CH1" s="238"/>
      <c r="CI1" s="238"/>
      <c r="CJ1" s="238"/>
      <c r="CK1" s="238"/>
      <c r="CL1" s="238"/>
      <c r="CM1" s="238"/>
      <c r="CN1" s="238"/>
      <c r="CO1" s="238"/>
      <c r="CP1" s="238"/>
      <c r="CQ1" s="238"/>
      <c r="CR1" s="238"/>
      <c r="CS1" s="238"/>
      <c r="CT1" s="238"/>
    </row>
    <row r="2" spans="1:98" ht="36" customHeight="1" x14ac:dyDescent="0.3">
      <c r="K2" s="576" t="s">
        <v>334</v>
      </c>
      <c r="L2" s="576"/>
      <c r="M2" s="576"/>
      <c r="N2" s="576"/>
    </row>
    <row r="3" spans="1:98" ht="25.5" customHeight="1" x14ac:dyDescent="0.3">
      <c r="K3" s="576"/>
      <c r="L3" s="576"/>
      <c r="M3" s="576"/>
      <c r="N3" s="576"/>
    </row>
    <row r="4" spans="1:98" ht="20.25" customHeight="1" x14ac:dyDescent="0.3">
      <c r="K4" s="576"/>
      <c r="L4" s="576"/>
      <c r="M4" s="576"/>
      <c r="N4" s="576"/>
    </row>
    <row r="5" spans="1:98" ht="34.5" customHeight="1" x14ac:dyDescent="0.3">
      <c r="A5" s="577" t="s">
        <v>0</v>
      </c>
      <c r="B5" s="577"/>
      <c r="C5" s="577"/>
      <c r="D5" s="577"/>
      <c r="E5" s="577"/>
      <c r="F5" s="577"/>
      <c r="G5" s="577"/>
      <c r="H5" s="577"/>
      <c r="I5" s="577"/>
      <c r="J5" s="577"/>
      <c r="K5" s="577"/>
      <c r="L5" s="577"/>
      <c r="M5" s="577"/>
    </row>
    <row r="6" spans="1:98" ht="21.75" customHeight="1" x14ac:dyDescent="0.3">
      <c r="A6" s="578" t="s">
        <v>306</v>
      </c>
      <c r="B6" s="578"/>
      <c r="C6" s="578"/>
      <c r="D6" s="578"/>
      <c r="E6" s="578"/>
      <c r="F6" s="578"/>
      <c r="G6" s="578"/>
      <c r="H6" s="578"/>
      <c r="I6" s="578"/>
      <c r="J6" s="578"/>
      <c r="K6" s="578"/>
      <c r="L6" s="578"/>
      <c r="M6" s="578"/>
    </row>
    <row r="7" spans="1:98" ht="27" customHeight="1" x14ac:dyDescent="0.3">
      <c r="A7" s="578" t="s">
        <v>307</v>
      </c>
      <c r="B7" s="578"/>
      <c r="C7" s="578"/>
      <c r="D7" s="578"/>
      <c r="E7" s="578"/>
      <c r="F7" s="578"/>
      <c r="G7" s="578"/>
      <c r="H7" s="578"/>
      <c r="I7" s="578"/>
      <c r="J7" s="578"/>
      <c r="K7" s="578"/>
      <c r="L7" s="578"/>
      <c r="M7" s="578"/>
    </row>
    <row r="8" spans="1:98" ht="37.5" x14ac:dyDescent="0.3">
      <c r="A8" s="579" t="s">
        <v>3</v>
      </c>
      <c r="B8" s="579" t="s">
        <v>4</v>
      </c>
      <c r="C8" s="579" t="s">
        <v>308</v>
      </c>
      <c r="D8" s="579" t="s">
        <v>309</v>
      </c>
      <c r="E8" s="579" t="s">
        <v>310</v>
      </c>
      <c r="F8" s="240" t="s">
        <v>311</v>
      </c>
      <c r="G8" s="240"/>
      <c r="H8" s="240"/>
      <c r="I8" s="240"/>
      <c r="J8" s="240"/>
      <c r="K8" s="579" t="s">
        <v>312</v>
      </c>
      <c r="L8" s="579"/>
      <c r="M8" s="579"/>
    </row>
    <row r="9" spans="1:98" x14ac:dyDescent="0.3">
      <c r="A9" s="579"/>
      <c r="B9" s="579"/>
      <c r="C9" s="579"/>
      <c r="D9" s="579"/>
      <c r="E9" s="579"/>
      <c r="F9" s="579" t="s">
        <v>13</v>
      </c>
      <c r="G9" s="579" t="s">
        <v>14</v>
      </c>
      <c r="H9" s="579" t="s">
        <v>313</v>
      </c>
      <c r="I9" s="579"/>
      <c r="J9" s="579"/>
      <c r="K9" s="575" t="s">
        <v>16</v>
      </c>
      <c r="L9" s="575" t="s">
        <v>17</v>
      </c>
      <c r="M9" s="575" t="s">
        <v>18</v>
      </c>
    </row>
    <row r="10" spans="1:98" ht="18.75" customHeight="1" x14ac:dyDescent="0.3">
      <c r="A10" s="579"/>
      <c r="B10" s="579"/>
      <c r="C10" s="579"/>
      <c r="D10" s="579"/>
      <c r="E10" s="579"/>
      <c r="F10" s="579"/>
      <c r="G10" s="579"/>
      <c r="H10" s="575" t="s">
        <v>314</v>
      </c>
      <c r="I10" s="575" t="s">
        <v>315</v>
      </c>
      <c r="J10" s="575" t="s">
        <v>18</v>
      </c>
      <c r="K10" s="575"/>
      <c r="L10" s="575"/>
      <c r="M10" s="575"/>
    </row>
    <row r="11" spans="1:98" ht="56.25" customHeight="1" x14ac:dyDescent="0.3">
      <c r="A11" s="579"/>
      <c r="B11" s="579"/>
      <c r="C11" s="579"/>
      <c r="D11" s="579"/>
      <c r="E11" s="579"/>
      <c r="F11" s="579"/>
      <c r="G11" s="579"/>
      <c r="H11" s="575"/>
      <c r="I11" s="575"/>
      <c r="J11" s="575"/>
      <c r="K11" s="575"/>
      <c r="L11" s="575"/>
      <c r="M11" s="575"/>
    </row>
    <row r="12" spans="1:98" x14ac:dyDescent="0.3">
      <c r="A12" s="241">
        <v>1</v>
      </c>
      <c r="B12" s="241">
        <v>2</v>
      </c>
      <c r="C12" s="241">
        <v>3</v>
      </c>
      <c r="D12" s="241">
        <v>4</v>
      </c>
      <c r="E12" s="241">
        <v>5</v>
      </c>
      <c r="F12" s="241">
        <v>6</v>
      </c>
      <c r="G12" s="241">
        <v>7</v>
      </c>
      <c r="H12" s="241">
        <v>8</v>
      </c>
      <c r="I12" s="241">
        <v>9</v>
      </c>
      <c r="J12" s="241">
        <v>10</v>
      </c>
      <c r="K12" s="241">
        <v>11</v>
      </c>
      <c r="L12" s="241">
        <v>12</v>
      </c>
      <c r="M12" s="241">
        <v>13</v>
      </c>
    </row>
    <row r="13" spans="1:98" s="244" customFormat="1" ht="30" customHeight="1" x14ac:dyDescent="0.35">
      <c r="A13" s="166" t="s">
        <v>291</v>
      </c>
      <c r="B13" s="166" t="s">
        <v>291</v>
      </c>
      <c r="C13" s="167" t="s">
        <v>291</v>
      </c>
      <c r="D13" s="167" t="s">
        <v>291</v>
      </c>
      <c r="E13" s="225" t="s">
        <v>20</v>
      </c>
      <c r="F13" s="166" t="s">
        <v>291</v>
      </c>
      <c r="G13" s="167" t="s">
        <v>291</v>
      </c>
      <c r="H13" s="167" t="s">
        <v>291</v>
      </c>
      <c r="I13" s="167" t="s">
        <v>291</v>
      </c>
      <c r="J13" s="167" t="s">
        <v>291</v>
      </c>
      <c r="K13" s="134">
        <f>K14+K19+K21+K23</f>
        <v>119235.79</v>
      </c>
      <c r="L13" s="134">
        <f>L14+L19+L21+L23</f>
        <v>108179.64</v>
      </c>
      <c r="M13" s="242">
        <f>M14+M19+M21+M23</f>
        <v>106788.27</v>
      </c>
      <c r="N13" s="243"/>
    </row>
    <row r="14" spans="1:98" s="244" customFormat="1" ht="52.5" customHeight="1" x14ac:dyDescent="0.35">
      <c r="A14" s="196" t="s">
        <v>49</v>
      </c>
      <c r="B14" s="196" t="s">
        <v>81</v>
      </c>
      <c r="C14" s="196" t="s">
        <v>214</v>
      </c>
      <c r="D14" s="197" t="s">
        <v>217</v>
      </c>
      <c r="E14" s="198" t="s">
        <v>215</v>
      </c>
      <c r="F14" s="199" t="s">
        <v>35</v>
      </c>
      <c r="G14" s="197" t="s">
        <v>316</v>
      </c>
      <c r="H14" s="200">
        <f>SUM(H15:H18)</f>
        <v>13</v>
      </c>
      <c r="I14" s="200">
        <f>SUM(I15:I18)</f>
        <v>18</v>
      </c>
      <c r="J14" s="200">
        <f>SUM(J15:J18)</f>
        <v>15</v>
      </c>
      <c r="K14" s="201">
        <f>SUM(K15:K18)</f>
        <v>6167.75</v>
      </c>
      <c r="L14" s="201">
        <f t="shared" ref="L14:M14" si="0">SUM(L15:L18)</f>
        <v>4464.6000000000004</v>
      </c>
      <c r="M14" s="201">
        <f t="shared" si="0"/>
        <v>4464.6000000000004</v>
      </c>
      <c r="N14" s="245"/>
      <c r="O14" s="246"/>
      <c r="P14" s="246"/>
    </row>
    <row r="15" spans="1:98" s="244" customFormat="1" ht="52.5" customHeight="1" x14ac:dyDescent="0.35">
      <c r="A15" s="128" t="s">
        <v>49</v>
      </c>
      <c r="B15" s="333" t="s">
        <v>81</v>
      </c>
      <c r="C15" s="334" t="s">
        <v>214</v>
      </c>
      <c r="D15" s="332" t="s">
        <v>217</v>
      </c>
      <c r="E15" s="129" t="s">
        <v>629</v>
      </c>
      <c r="F15" s="129" t="s">
        <v>35</v>
      </c>
      <c r="G15" s="332" t="s">
        <v>316</v>
      </c>
      <c r="H15" s="130">
        <v>1</v>
      </c>
      <c r="I15" s="130">
        <v>1</v>
      </c>
      <c r="J15" s="130">
        <v>0</v>
      </c>
      <c r="K15" s="131">
        <v>1137.5999999999999</v>
      </c>
      <c r="L15" s="131">
        <v>100</v>
      </c>
      <c r="M15" s="131">
        <v>0</v>
      </c>
      <c r="N15" s="245"/>
      <c r="O15" s="246"/>
      <c r="P15" s="246"/>
    </row>
    <row r="16" spans="1:98" ht="59.25" customHeight="1" x14ac:dyDescent="0.3">
      <c r="A16" s="128" t="s">
        <v>49</v>
      </c>
      <c r="B16" s="333" t="s">
        <v>81</v>
      </c>
      <c r="C16" s="334" t="s">
        <v>214</v>
      </c>
      <c r="D16" s="332" t="s">
        <v>217</v>
      </c>
      <c r="E16" s="335" t="s">
        <v>630</v>
      </c>
      <c r="F16" s="129" t="s">
        <v>35</v>
      </c>
      <c r="G16" s="332" t="s">
        <v>316</v>
      </c>
      <c r="H16" s="130">
        <v>9</v>
      </c>
      <c r="I16" s="130">
        <v>14</v>
      </c>
      <c r="J16" s="130">
        <v>12</v>
      </c>
      <c r="K16" s="131">
        <v>4830.1499999999996</v>
      </c>
      <c r="L16" s="131">
        <v>4164.6000000000004</v>
      </c>
      <c r="M16" s="131">
        <v>4264.6000000000004</v>
      </c>
      <c r="N16" s="132"/>
    </row>
    <row r="17" spans="1:98" ht="60.75" customHeight="1" x14ac:dyDescent="0.3">
      <c r="A17" s="336" t="s">
        <v>49</v>
      </c>
      <c r="B17" s="333" t="s">
        <v>81</v>
      </c>
      <c r="C17" s="334" t="s">
        <v>214</v>
      </c>
      <c r="D17" s="337" t="s">
        <v>217</v>
      </c>
      <c r="E17" s="338" t="s">
        <v>317</v>
      </c>
      <c r="F17" s="335" t="s">
        <v>35</v>
      </c>
      <c r="G17" s="337" t="s">
        <v>316</v>
      </c>
      <c r="H17" s="339">
        <v>2</v>
      </c>
      <c r="I17" s="339">
        <v>2</v>
      </c>
      <c r="J17" s="130">
        <v>2</v>
      </c>
      <c r="K17" s="131">
        <v>50</v>
      </c>
      <c r="L17" s="131">
        <v>50</v>
      </c>
      <c r="M17" s="131">
        <v>50</v>
      </c>
    </row>
    <row r="18" spans="1:98" ht="60.75" customHeight="1" x14ac:dyDescent="0.3">
      <c r="A18" s="336" t="s">
        <v>49</v>
      </c>
      <c r="B18" s="333" t="s">
        <v>81</v>
      </c>
      <c r="C18" s="334" t="s">
        <v>214</v>
      </c>
      <c r="D18" s="337" t="s">
        <v>217</v>
      </c>
      <c r="E18" s="340" t="s">
        <v>318</v>
      </c>
      <c r="F18" s="335" t="s">
        <v>35</v>
      </c>
      <c r="G18" s="337" t="s">
        <v>316</v>
      </c>
      <c r="H18" s="339">
        <v>1</v>
      </c>
      <c r="I18" s="339">
        <v>1</v>
      </c>
      <c r="J18" s="130">
        <v>1</v>
      </c>
      <c r="K18" s="131">
        <v>150</v>
      </c>
      <c r="L18" s="131">
        <v>150</v>
      </c>
      <c r="M18" s="131">
        <v>150</v>
      </c>
      <c r="O18" s="252"/>
    </row>
    <row r="19" spans="1:98" ht="60" customHeight="1" x14ac:dyDescent="0.35">
      <c r="A19" s="196" t="s">
        <v>49</v>
      </c>
      <c r="B19" s="196" t="s">
        <v>81</v>
      </c>
      <c r="C19" s="197">
        <v>94212</v>
      </c>
      <c r="D19" s="197" t="s">
        <v>217</v>
      </c>
      <c r="E19" s="253" t="s">
        <v>411</v>
      </c>
      <c r="F19" s="202" t="s">
        <v>319</v>
      </c>
      <c r="G19" s="254" t="s">
        <v>25</v>
      </c>
      <c r="H19" s="255">
        <v>1</v>
      </c>
      <c r="I19" s="255">
        <v>1</v>
      </c>
      <c r="J19" s="255">
        <v>1</v>
      </c>
      <c r="K19" s="201">
        <f>K20</f>
        <v>1506.25</v>
      </c>
      <c r="L19" s="201">
        <f t="shared" ref="L19:M19" si="1">L20</f>
        <v>1855</v>
      </c>
      <c r="M19" s="201">
        <f t="shared" si="1"/>
        <v>1855</v>
      </c>
      <c r="O19" s="246"/>
    </row>
    <row r="20" spans="1:98" ht="56.25" x14ac:dyDescent="0.3">
      <c r="A20" s="247" t="s">
        <v>86</v>
      </c>
      <c r="B20" s="247" t="s">
        <v>81</v>
      </c>
      <c r="C20" s="248" t="s">
        <v>216</v>
      </c>
      <c r="D20" s="233" t="s">
        <v>217</v>
      </c>
      <c r="E20" s="249" t="s">
        <v>320</v>
      </c>
      <c r="F20" s="249" t="s">
        <v>319</v>
      </c>
      <c r="G20" s="256" t="s">
        <v>25</v>
      </c>
      <c r="H20" s="251">
        <v>1</v>
      </c>
      <c r="I20" s="251">
        <v>1</v>
      </c>
      <c r="J20" s="251">
        <v>1</v>
      </c>
      <c r="K20" s="257">
        <v>1506.25</v>
      </c>
      <c r="L20" s="257">
        <v>1855</v>
      </c>
      <c r="M20" s="257">
        <v>1855</v>
      </c>
    </row>
    <row r="21" spans="1:98" s="136" customFormat="1" ht="60" customHeight="1" x14ac:dyDescent="0.35">
      <c r="A21" s="196" t="s">
        <v>49</v>
      </c>
      <c r="B21" s="196" t="s">
        <v>81</v>
      </c>
      <c r="C21" s="197">
        <v>94219</v>
      </c>
      <c r="D21" s="197" t="s">
        <v>78</v>
      </c>
      <c r="E21" s="203" t="s">
        <v>219</v>
      </c>
      <c r="F21" s="204" t="s">
        <v>321</v>
      </c>
      <c r="G21" s="254" t="s">
        <v>25</v>
      </c>
      <c r="H21" s="197">
        <f t="shared" ref="H21:N21" si="2">H22</f>
        <v>36</v>
      </c>
      <c r="I21" s="197">
        <f t="shared" si="2"/>
        <v>26</v>
      </c>
      <c r="J21" s="197">
        <f t="shared" si="2"/>
        <v>17</v>
      </c>
      <c r="K21" s="201">
        <f t="shared" si="2"/>
        <v>105193.98</v>
      </c>
      <c r="L21" s="201">
        <f>L22</f>
        <v>101860.04</v>
      </c>
      <c r="M21" s="201">
        <f t="shared" si="2"/>
        <v>100468.67</v>
      </c>
      <c r="N21" s="135">
        <f t="shared" si="2"/>
        <v>0</v>
      </c>
      <c r="O21" s="246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238"/>
      <c r="AB21" s="238"/>
      <c r="AC21" s="238"/>
      <c r="AD21" s="238"/>
      <c r="AE21" s="238"/>
      <c r="AF21" s="238"/>
      <c r="AG21" s="238"/>
      <c r="AH21" s="238"/>
      <c r="AI21" s="238"/>
      <c r="AJ21" s="238"/>
      <c r="AK21" s="238"/>
      <c r="AL21" s="238"/>
      <c r="AM21" s="238"/>
      <c r="AN21" s="238"/>
      <c r="AO21" s="238"/>
      <c r="AP21" s="238"/>
      <c r="AQ21" s="238"/>
      <c r="AR21" s="238"/>
      <c r="AS21" s="238"/>
      <c r="AT21" s="238"/>
      <c r="AU21" s="238"/>
      <c r="AV21" s="238"/>
      <c r="AW21" s="238"/>
      <c r="AX21" s="238"/>
      <c r="AY21" s="238"/>
      <c r="AZ21" s="238"/>
      <c r="BA21" s="238"/>
      <c r="BB21" s="238"/>
      <c r="BC21" s="238"/>
      <c r="BD21" s="238"/>
      <c r="BE21" s="238"/>
      <c r="BF21" s="238"/>
      <c r="BG21" s="238"/>
      <c r="BH21" s="238"/>
      <c r="BI21" s="238"/>
      <c r="BJ21" s="238"/>
      <c r="BK21" s="238"/>
      <c r="BL21" s="238"/>
      <c r="BM21" s="238"/>
      <c r="BN21" s="238"/>
      <c r="BO21" s="238"/>
      <c r="BP21" s="238"/>
      <c r="BQ21" s="238"/>
      <c r="BR21" s="238"/>
      <c r="BS21" s="238"/>
      <c r="BT21" s="238"/>
      <c r="BU21" s="238"/>
      <c r="BV21" s="238"/>
      <c r="BW21" s="238"/>
      <c r="BX21" s="238"/>
      <c r="BY21" s="238"/>
      <c r="BZ21" s="238"/>
      <c r="CA21" s="238"/>
      <c r="CB21" s="238"/>
      <c r="CC21" s="238"/>
      <c r="CD21" s="238"/>
      <c r="CE21" s="238"/>
      <c r="CF21" s="238"/>
      <c r="CG21" s="238"/>
      <c r="CH21" s="238"/>
      <c r="CI21" s="238"/>
      <c r="CJ21" s="238"/>
      <c r="CK21" s="238"/>
      <c r="CL21" s="238"/>
      <c r="CM21" s="238"/>
      <c r="CN21" s="238"/>
      <c r="CO21" s="238"/>
      <c r="CP21" s="238"/>
      <c r="CQ21" s="238"/>
      <c r="CR21" s="238"/>
      <c r="CS21" s="238"/>
      <c r="CT21" s="238"/>
    </row>
    <row r="22" spans="1:98" s="239" customFormat="1" ht="100.5" customHeight="1" x14ac:dyDescent="0.3">
      <c r="A22" s="247" t="s">
        <v>49</v>
      </c>
      <c r="B22" s="247" t="s">
        <v>81</v>
      </c>
      <c r="C22" s="250">
        <v>94219</v>
      </c>
      <c r="D22" s="137" t="s">
        <v>27</v>
      </c>
      <c r="E22" s="138" t="s">
        <v>322</v>
      </c>
      <c r="F22" s="138" t="s">
        <v>321</v>
      </c>
      <c r="G22" s="256" t="s">
        <v>25</v>
      </c>
      <c r="H22" s="250">
        <v>36</v>
      </c>
      <c r="I22" s="250">
        <v>26</v>
      </c>
      <c r="J22" s="250">
        <v>17</v>
      </c>
      <c r="K22" s="328">
        <f>103794.39+1399.59</f>
        <v>105193.98</v>
      </c>
      <c r="L22" s="257">
        <v>101860.04</v>
      </c>
      <c r="M22" s="257">
        <v>100468.67</v>
      </c>
      <c r="O22" s="238"/>
      <c r="P22" s="238"/>
      <c r="Q22" s="238"/>
    </row>
    <row r="23" spans="1:98" s="239" customFormat="1" ht="60" customHeight="1" x14ac:dyDescent="0.35">
      <c r="A23" s="196" t="s">
        <v>49</v>
      </c>
      <c r="B23" s="196" t="s">
        <v>81</v>
      </c>
      <c r="C23" s="197">
        <v>94221</v>
      </c>
      <c r="D23" s="197" t="s">
        <v>323</v>
      </c>
      <c r="E23" s="205" t="s">
        <v>218</v>
      </c>
      <c r="F23" s="198" t="s">
        <v>324</v>
      </c>
      <c r="G23" s="254" t="s">
        <v>25</v>
      </c>
      <c r="H23" s="197">
        <v>1</v>
      </c>
      <c r="I23" s="197">
        <v>0</v>
      </c>
      <c r="J23" s="197">
        <v>0</v>
      </c>
      <c r="K23" s="201">
        <f>K24</f>
        <v>6367.81</v>
      </c>
      <c r="L23" s="201">
        <v>0</v>
      </c>
      <c r="M23" s="201">
        <f t="shared" ref="M23" si="3">M24</f>
        <v>0</v>
      </c>
      <c r="O23" s="246"/>
      <c r="P23" s="238"/>
      <c r="Q23" s="238"/>
    </row>
    <row r="24" spans="1:98" s="239" customFormat="1" ht="56.25" x14ac:dyDescent="0.3">
      <c r="A24" s="247" t="s">
        <v>49</v>
      </c>
      <c r="B24" s="247" t="s">
        <v>81</v>
      </c>
      <c r="C24" s="250">
        <v>94221</v>
      </c>
      <c r="D24" s="137" t="s">
        <v>27</v>
      </c>
      <c r="E24" s="138" t="s">
        <v>325</v>
      </c>
      <c r="F24" s="139" t="s">
        <v>324</v>
      </c>
      <c r="G24" s="256" t="s">
        <v>25</v>
      </c>
      <c r="H24" s="140">
        <v>1</v>
      </c>
      <c r="I24" s="233">
        <v>0</v>
      </c>
      <c r="J24" s="233">
        <v>0</v>
      </c>
      <c r="K24" s="131">
        <v>6367.81</v>
      </c>
      <c r="L24" s="131">
        <v>0</v>
      </c>
      <c r="M24" s="131">
        <v>0</v>
      </c>
      <c r="O24" s="238"/>
      <c r="P24" s="238"/>
      <c r="Q24" s="238"/>
    </row>
    <row r="25" spans="1:98" s="239" customFormat="1" x14ac:dyDescent="0.3">
      <c r="A25" s="238"/>
      <c r="B25" s="238"/>
      <c r="C25" s="238"/>
      <c r="D25" s="238"/>
      <c r="E25" s="238"/>
      <c r="F25" s="238"/>
      <c r="G25" s="238"/>
      <c r="H25" s="238"/>
      <c r="I25" s="238"/>
      <c r="J25" s="238"/>
      <c r="K25" s="133"/>
      <c r="L25" s="238"/>
      <c r="O25" s="238"/>
      <c r="P25" s="238"/>
      <c r="Q25" s="238"/>
    </row>
    <row r="26" spans="1:98" s="239" customFormat="1" x14ac:dyDescent="0.3">
      <c r="A26" s="238"/>
      <c r="B26" s="238"/>
      <c r="C26" s="238"/>
      <c r="D26" s="238"/>
      <c r="E26" s="238"/>
      <c r="F26" s="238"/>
      <c r="G26" s="238"/>
      <c r="H26" s="238"/>
      <c r="I26" s="238"/>
      <c r="J26" s="238"/>
      <c r="K26" s="133"/>
      <c r="L26" s="238"/>
      <c r="O26" s="238"/>
      <c r="P26" s="238"/>
      <c r="Q26" s="238"/>
    </row>
    <row r="27" spans="1:98" s="239" customFormat="1" x14ac:dyDescent="0.3">
      <c r="A27" s="238"/>
      <c r="B27" s="238"/>
      <c r="C27" s="238"/>
      <c r="D27" s="238"/>
      <c r="E27" s="238"/>
      <c r="F27" s="238"/>
      <c r="G27" s="238"/>
      <c r="H27" s="238"/>
      <c r="I27" s="238"/>
      <c r="J27" s="238"/>
      <c r="K27" s="133"/>
      <c r="L27" s="238"/>
      <c r="O27" s="238"/>
      <c r="P27" s="238"/>
      <c r="Q27" s="238"/>
    </row>
    <row r="28" spans="1:98" s="239" customFormat="1" x14ac:dyDescent="0.3">
      <c r="A28" s="238"/>
      <c r="B28" s="238"/>
      <c r="C28" s="238"/>
      <c r="D28" s="238"/>
      <c r="E28" s="238"/>
      <c r="F28" s="238"/>
      <c r="G28" s="238"/>
      <c r="H28" s="238"/>
      <c r="I28" s="238"/>
      <c r="J28" s="238"/>
      <c r="K28" s="133"/>
      <c r="L28" s="238"/>
      <c r="O28" s="238"/>
      <c r="P28" s="238"/>
      <c r="Q28" s="238"/>
    </row>
    <row r="29" spans="1:98" s="239" customFormat="1" x14ac:dyDescent="0.3">
      <c r="A29" s="238"/>
      <c r="B29" s="238"/>
      <c r="C29" s="238"/>
      <c r="D29" s="238"/>
      <c r="E29" s="238"/>
      <c r="F29" s="238"/>
      <c r="G29" s="238"/>
      <c r="H29" s="238"/>
      <c r="I29" s="238"/>
      <c r="J29" s="238"/>
      <c r="K29" s="133"/>
      <c r="L29" s="238"/>
      <c r="O29" s="238"/>
      <c r="P29" s="238"/>
      <c r="Q29" s="238"/>
    </row>
    <row r="30" spans="1:98" x14ac:dyDescent="0.3">
      <c r="K30" s="133"/>
    </row>
    <row r="31" spans="1:98" x14ac:dyDescent="0.3">
      <c r="K31" s="133"/>
    </row>
    <row r="32" spans="1:98" x14ac:dyDescent="0.3">
      <c r="K32" s="133"/>
    </row>
    <row r="33" spans="11:11" x14ac:dyDescent="0.3">
      <c r="K33" s="133"/>
    </row>
    <row r="34" spans="11:11" x14ac:dyDescent="0.3">
      <c r="K34" s="133"/>
    </row>
    <row r="35" spans="11:11" x14ac:dyDescent="0.3">
      <c r="K35" s="133"/>
    </row>
    <row r="36" spans="11:11" x14ac:dyDescent="0.3">
      <c r="K36" s="133"/>
    </row>
    <row r="37" spans="11:11" x14ac:dyDescent="0.3">
      <c r="K37" s="133"/>
    </row>
    <row r="38" spans="11:11" x14ac:dyDescent="0.3">
      <c r="K38" s="133"/>
    </row>
    <row r="39" spans="11:11" x14ac:dyDescent="0.3">
      <c r="K39" s="133"/>
    </row>
    <row r="40" spans="11:11" x14ac:dyDescent="0.3">
      <c r="K40" s="133"/>
    </row>
    <row r="41" spans="11:11" x14ac:dyDescent="0.3">
      <c r="K41" s="133"/>
    </row>
    <row r="42" spans="11:11" x14ac:dyDescent="0.3">
      <c r="K42" s="133"/>
    </row>
  </sheetData>
  <autoFilter ref="A2:N24">
    <filterColumn colId="10" showButton="0"/>
    <filterColumn colId="11" showButton="0"/>
    <filterColumn colId="12" showButton="0"/>
  </autoFilter>
  <mergeCells count="19">
    <mergeCell ref="K2:N4"/>
    <mergeCell ref="A5:M5"/>
    <mergeCell ref="A6:M6"/>
    <mergeCell ref="A7:M7"/>
    <mergeCell ref="A8:A11"/>
    <mergeCell ref="B8:B11"/>
    <mergeCell ref="C8:C11"/>
    <mergeCell ref="D8:D11"/>
    <mergeCell ref="E8:E11"/>
    <mergeCell ref="K8:M8"/>
    <mergeCell ref="F9:F11"/>
    <mergeCell ref="G9:G11"/>
    <mergeCell ref="H9:J9"/>
    <mergeCell ref="K9:K11"/>
    <mergeCell ref="L9:L11"/>
    <mergeCell ref="M9:M11"/>
    <mergeCell ref="H10:H11"/>
    <mergeCell ref="I10:I11"/>
    <mergeCell ref="J10:J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landscape" r:id="rId1"/>
  <headerFooter differentFirst="1">
    <oddHeader>&amp;C&amp;P&amp;R&amp;P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3"/>
  <sheetViews>
    <sheetView view="pageBreakPreview" zoomScale="85" zoomScaleNormal="85" zoomScaleSheetLayoutView="85" zoomScalePageLayoutView="70" workbookViewId="0">
      <selection activeCell="Y1" sqref="Y1:Y1048576"/>
    </sheetView>
  </sheetViews>
  <sheetFormatPr defaultColWidth="8.7109375" defaultRowHeight="15.75" x14ac:dyDescent="0.25"/>
  <cols>
    <col min="1" max="1" width="16.5703125" style="47" customWidth="1"/>
    <col min="2" max="2" width="15.7109375" style="47" customWidth="1"/>
    <col min="3" max="3" width="19" style="47" customWidth="1"/>
    <col min="4" max="4" width="18.42578125" style="47" customWidth="1"/>
    <col min="5" max="5" width="75.7109375" style="47" customWidth="1"/>
    <col min="6" max="6" width="28.85546875" style="47" customWidth="1"/>
    <col min="7" max="7" width="15.5703125" style="47" customWidth="1"/>
    <col min="8" max="8" width="14.28515625" style="47" customWidth="1"/>
    <col min="9" max="9" width="19.42578125" style="47" customWidth="1"/>
    <col min="10" max="10" width="13.140625" style="47" bestFit="1" customWidth="1"/>
    <col min="11" max="11" width="16.42578125" style="47" customWidth="1"/>
    <col min="12" max="12" width="14.42578125" style="47" customWidth="1"/>
    <col min="13" max="13" width="14.85546875" style="47" customWidth="1"/>
    <col min="14" max="14" width="80.42578125" style="49" hidden="1" customWidth="1"/>
    <col min="15" max="15" width="10.28515625" style="46" hidden="1" customWidth="1"/>
    <col min="16" max="17" width="11.5703125" style="46" hidden="1" customWidth="1"/>
    <col min="18" max="18" width="10.28515625" style="46" hidden="1" customWidth="1"/>
    <col min="19" max="20" width="8.7109375" style="46" hidden="1" bestFit="1" customWidth="1"/>
    <col min="21" max="21" width="9.140625" style="46" hidden="1" customWidth="1"/>
    <col min="22" max="23" width="10.28515625" style="46" hidden="1" customWidth="1"/>
    <col min="24" max="24" width="25.5703125" style="46" hidden="1" customWidth="1"/>
    <col min="25" max="25" width="26.85546875" style="46" customWidth="1"/>
    <col min="26" max="26" width="17.28515625" style="46" customWidth="1"/>
    <col min="27" max="27" width="16" style="46" customWidth="1"/>
    <col min="28" max="28" width="13.5703125" style="46" customWidth="1"/>
    <col min="29" max="29" width="8.7109375" style="46" bestFit="1" customWidth="1"/>
    <col min="30" max="30" width="12.28515625" style="46" bestFit="1" customWidth="1"/>
    <col min="31" max="31" width="9.140625" style="46" bestFit="1" customWidth="1"/>
    <col min="32" max="42" width="8.7109375" style="46" bestFit="1" customWidth="1"/>
    <col min="43" max="43" width="8.7109375" style="47" bestFit="1" customWidth="1"/>
    <col min="44" max="16384" width="8.7109375" style="47"/>
  </cols>
  <sheetData>
    <row r="1" spans="1:43" s="46" customFormat="1" ht="144.75" customHeight="1" x14ac:dyDescent="0.3">
      <c r="A1" s="43"/>
      <c r="B1" s="44"/>
      <c r="C1" s="44"/>
      <c r="D1" s="44"/>
      <c r="E1" s="44"/>
      <c r="F1" s="44"/>
      <c r="G1" s="44"/>
      <c r="H1" s="44"/>
      <c r="I1" s="44"/>
      <c r="J1" s="549" t="s">
        <v>542</v>
      </c>
      <c r="K1" s="549"/>
      <c r="L1" s="549"/>
      <c r="M1" s="549"/>
      <c r="N1" s="45"/>
      <c r="AQ1" s="47"/>
    </row>
    <row r="2" spans="1:43" s="46" customFormat="1" ht="18.75" customHeight="1" x14ac:dyDescent="0.25">
      <c r="A2" s="550" t="s">
        <v>0</v>
      </c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48"/>
      <c r="AQ2" s="47"/>
    </row>
    <row r="3" spans="1:43" s="46" customFormat="1" ht="18.75" customHeight="1" x14ac:dyDescent="0.25">
      <c r="A3" s="550" t="s">
        <v>418</v>
      </c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49"/>
      <c r="AQ3" s="47"/>
    </row>
    <row r="4" spans="1:43" s="46" customFormat="1" ht="18.75" customHeight="1" x14ac:dyDescent="0.25">
      <c r="A4" s="43"/>
      <c r="B4" s="43"/>
      <c r="C4" s="550" t="s">
        <v>2</v>
      </c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49"/>
      <c r="AQ4" s="47"/>
    </row>
    <row r="5" spans="1:43" ht="10.5" customHeight="1" x14ac:dyDescent="0.25"/>
    <row r="6" spans="1:43" s="46" customFormat="1" ht="81.75" customHeight="1" x14ac:dyDescent="0.25">
      <c r="A6" s="551" t="s">
        <v>3</v>
      </c>
      <c r="B6" s="551" t="s">
        <v>4</v>
      </c>
      <c r="C6" s="551" t="s">
        <v>5</v>
      </c>
      <c r="D6" s="551" t="s">
        <v>6</v>
      </c>
      <c r="E6" s="551" t="s">
        <v>7</v>
      </c>
      <c r="F6" s="551" t="s">
        <v>150</v>
      </c>
      <c r="G6" s="554"/>
      <c r="H6" s="555"/>
      <c r="I6" s="555"/>
      <c r="J6" s="556"/>
      <c r="K6" s="555" t="s">
        <v>9</v>
      </c>
      <c r="L6" s="555"/>
      <c r="M6" s="556"/>
      <c r="N6" s="563" t="s">
        <v>10</v>
      </c>
      <c r="O6" s="561" t="s">
        <v>11</v>
      </c>
      <c r="P6" s="562"/>
      <c r="Q6" s="562"/>
      <c r="R6" s="561"/>
      <c r="T6" s="563" t="s">
        <v>12</v>
      </c>
      <c r="U6" s="562"/>
      <c r="V6" s="562"/>
      <c r="W6" s="561"/>
      <c r="AQ6" s="47"/>
    </row>
    <row r="7" spans="1:43" s="46" customFormat="1" ht="23.25" customHeight="1" x14ac:dyDescent="0.25">
      <c r="A7" s="552"/>
      <c r="B7" s="552"/>
      <c r="C7" s="552"/>
      <c r="D7" s="552"/>
      <c r="E7" s="552"/>
      <c r="F7" s="551" t="s">
        <v>13</v>
      </c>
      <c r="G7" s="564" t="s">
        <v>14</v>
      </c>
      <c r="H7" s="566" t="s">
        <v>15</v>
      </c>
      <c r="I7" s="566"/>
      <c r="J7" s="566"/>
      <c r="K7" s="557"/>
      <c r="L7" s="557"/>
      <c r="M7" s="558"/>
      <c r="N7" s="569"/>
      <c r="O7" s="50"/>
      <c r="P7" s="51"/>
      <c r="Q7" s="51"/>
      <c r="R7" s="51"/>
      <c r="T7" s="51"/>
      <c r="U7" s="51"/>
      <c r="V7" s="51"/>
      <c r="W7" s="51"/>
      <c r="AQ7" s="47"/>
    </row>
    <row r="8" spans="1:43" s="46" customFormat="1" ht="22.5" customHeight="1" x14ac:dyDescent="0.25">
      <c r="A8" s="552"/>
      <c r="B8" s="552"/>
      <c r="C8" s="552"/>
      <c r="D8" s="552"/>
      <c r="E8" s="552"/>
      <c r="F8" s="552"/>
      <c r="G8" s="565"/>
      <c r="H8" s="566"/>
      <c r="I8" s="566"/>
      <c r="J8" s="566"/>
      <c r="K8" s="559"/>
      <c r="L8" s="559"/>
      <c r="M8" s="560"/>
      <c r="N8" s="570"/>
      <c r="O8" s="50"/>
      <c r="P8" s="51"/>
      <c r="Q8" s="51"/>
      <c r="R8" s="51"/>
      <c r="T8" s="51"/>
      <c r="U8" s="51"/>
      <c r="V8" s="51"/>
      <c r="W8" s="51"/>
      <c r="AQ8" s="47"/>
    </row>
    <row r="9" spans="1:43" s="46" customFormat="1" ht="43.5" customHeight="1" thickBot="1" x14ac:dyDescent="0.3">
      <c r="A9" s="553"/>
      <c r="B9" s="553"/>
      <c r="C9" s="553"/>
      <c r="D9" s="553"/>
      <c r="E9" s="553"/>
      <c r="F9" s="553"/>
      <c r="G9" s="553"/>
      <c r="H9" s="52" t="s">
        <v>16</v>
      </c>
      <c r="I9" s="52" t="s">
        <v>17</v>
      </c>
      <c r="J9" s="52" t="s">
        <v>18</v>
      </c>
      <c r="K9" s="53" t="s">
        <v>16</v>
      </c>
      <c r="L9" s="53" t="s">
        <v>17</v>
      </c>
      <c r="M9" s="53" t="s">
        <v>18</v>
      </c>
      <c r="N9" s="54"/>
      <c r="O9" s="55">
        <v>2020</v>
      </c>
      <c r="P9" s="56">
        <v>2021</v>
      </c>
      <c r="Q9" s="56">
        <v>2022</v>
      </c>
      <c r="R9" s="56">
        <v>2023</v>
      </c>
      <c r="T9" s="56">
        <v>2020</v>
      </c>
      <c r="U9" s="56">
        <v>2021</v>
      </c>
      <c r="V9" s="56">
        <v>2022</v>
      </c>
      <c r="W9" s="56">
        <v>2023</v>
      </c>
      <c r="Y9" s="57"/>
      <c r="Z9" s="57"/>
      <c r="AA9" s="57"/>
      <c r="AQ9" s="47"/>
    </row>
    <row r="10" spans="1:43" s="46" customFormat="1" ht="16.5" thickBot="1" x14ac:dyDescent="0.3">
      <c r="A10" s="53">
        <v>1</v>
      </c>
      <c r="B10" s="53">
        <v>2</v>
      </c>
      <c r="C10" s="53">
        <v>3</v>
      </c>
      <c r="D10" s="53">
        <v>4</v>
      </c>
      <c r="E10" s="53">
        <v>5</v>
      </c>
      <c r="F10" s="53">
        <v>6</v>
      </c>
      <c r="G10" s="53">
        <v>7</v>
      </c>
      <c r="H10" s="53">
        <v>8</v>
      </c>
      <c r="I10" s="53">
        <v>9</v>
      </c>
      <c r="J10" s="53">
        <v>10</v>
      </c>
      <c r="K10" s="53">
        <v>11</v>
      </c>
      <c r="L10" s="53">
        <v>12</v>
      </c>
      <c r="M10" s="53">
        <v>13</v>
      </c>
      <c r="N10" s="54"/>
      <c r="Y10" s="57"/>
      <c r="Z10" s="57"/>
      <c r="AA10" s="58"/>
      <c r="AQ10" s="47"/>
    </row>
    <row r="11" spans="1:43" s="46" customFormat="1" ht="37.5" customHeight="1" thickBot="1" x14ac:dyDescent="0.3">
      <c r="A11" s="166" t="s">
        <v>291</v>
      </c>
      <c r="B11" s="166" t="s">
        <v>291</v>
      </c>
      <c r="C11" s="167" t="s">
        <v>291</v>
      </c>
      <c r="D11" s="167" t="s">
        <v>291</v>
      </c>
      <c r="E11" s="88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59">
        <f>SUM(K12:K13)</f>
        <v>261273.93</v>
      </c>
      <c r="L11" s="59">
        <f>SUM(L12:L13)</f>
        <v>204054.84</v>
      </c>
      <c r="M11" s="59">
        <f>SUM(M12:M13)</f>
        <v>204054.84</v>
      </c>
      <c r="N11" s="54"/>
      <c r="O11" s="60"/>
      <c r="P11" s="60"/>
      <c r="Q11" s="60"/>
      <c r="R11" s="60"/>
      <c r="S11" s="60"/>
      <c r="T11" s="60"/>
      <c r="U11" s="60"/>
      <c r="V11" s="60"/>
      <c r="W11" s="60"/>
      <c r="AA11" s="61"/>
      <c r="AQ11" s="47"/>
    </row>
    <row r="12" spans="1:43" s="46" customFormat="1" ht="36.75" customHeight="1" x14ac:dyDescent="0.25">
      <c r="A12" s="62">
        <v>2</v>
      </c>
      <c r="B12" s="63" t="s">
        <v>220</v>
      </c>
      <c r="C12" s="63" t="s">
        <v>221</v>
      </c>
      <c r="D12" s="63" t="s">
        <v>191</v>
      </c>
      <c r="E12" s="107" t="s">
        <v>222</v>
      </c>
      <c r="F12" s="68" t="s">
        <v>223</v>
      </c>
      <c r="G12" s="63" t="s">
        <v>25</v>
      </c>
      <c r="H12" s="327">
        <f>106412+2000</f>
        <v>108412</v>
      </c>
      <c r="I12" s="327">
        <f>106412+2000+1831</f>
        <v>110243</v>
      </c>
      <c r="J12" s="327">
        <f>106412+2000+1831+1800</f>
        <v>112043</v>
      </c>
      <c r="K12" s="292">
        <f>97747.34+2027.45</f>
        <v>99774.79</v>
      </c>
      <c r="L12" s="292">
        <v>94054.84</v>
      </c>
      <c r="M12" s="292">
        <v>94054.84</v>
      </c>
      <c r="N12" s="49"/>
      <c r="O12" s="60"/>
      <c r="P12" s="60"/>
      <c r="Q12" s="60"/>
      <c r="R12" s="60"/>
      <c r="S12" s="60"/>
      <c r="T12" s="60"/>
      <c r="U12" s="60"/>
      <c r="V12" s="60"/>
      <c r="W12" s="60"/>
      <c r="AQ12" s="47"/>
    </row>
    <row r="13" spans="1:43" s="46" customFormat="1" ht="41.25" customHeight="1" x14ac:dyDescent="0.25">
      <c r="A13" s="62">
        <v>2</v>
      </c>
      <c r="B13" s="63" t="s">
        <v>220</v>
      </c>
      <c r="C13" s="63" t="s">
        <v>224</v>
      </c>
      <c r="D13" s="63" t="s">
        <v>36</v>
      </c>
      <c r="E13" s="127" t="s">
        <v>225</v>
      </c>
      <c r="F13" s="68" t="s">
        <v>223</v>
      </c>
      <c r="G13" s="63" t="s">
        <v>25</v>
      </c>
      <c r="H13" s="299">
        <f>1800+31+249</f>
        <v>2080</v>
      </c>
      <c r="I13" s="299">
        <v>1800</v>
      </c>
      <c r="J13" s="299">
        <v>1800</v>
      </c>
      <c r="K13" s="292">
        <f>141254.23+20244.91</f>
        <v>161499.14000000001</v>
      </c>
      <c r="L13" s="324">
        <v>110000</v>
      </c>
      <c r="M13" s="324">
        <v>110000</v>
      </c>
      <c r="N13" s="49"/>
      <c r="O13" s="60"/>
      <c r="P13" s="60"/>
      <c r="Q13" s="60"/>
      <c r="R13" s="60"/>
      <c r="S13" s="60"/>
      <c r="T13" s="60"/>
      <c r="U13" s="60"/>
      <c r="V13" s="60"/>
      <c r="W13" s="60"/>
      <c r="AQ13" s="47"/>
    </row>
  </sheetData>
  <mergeCells count="17"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N6:N8"/>
    <mergeCell ref="O6:R6"/>
    <mergeCell ref="T6:W6"/>
    <mergeCell ref="F7:F9"/>
    <mergeCell ref="G7:G9"/>
    <mergeCell ref="H7:J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"/>
  <sheetViews>
    <sheetView view="pageBreakPreview" topLeftCell="A3" zoomScale="85" zoomScaleNormal="85" zoomScaleSheetLayoutView="85" zoomScalePageLayoutView="70" workbookViewId="0">
      <selection activeCell="Y3" sqref="Y1:Y1048576"/>
    </sheetView>
  </sheetViews>
  <sheetFormatPr defaultColWidth="8.7109375" defaultRowHeight="15.75" x14ac:dyDescent="0.25"/>
  <cols>
    <col min="1" max="1" width="16.5703125" style="47" customWidth="1"/>
    <col min="2" max="2" width="15.7109375" style="47" customWidth="1"/>
    <col min="3" max="3" width="19" style="47" customWidth="1"/>
    <col min="4" max="4" width="18.42578125" style="47" customWidth="1"/>
    <col min="5" max="5" width="75.7109375" style="47" customWidth="1"/>
    <col min="6" max="6" width="28.85546875" style="47" customWidth="1"/>
    <col min="7" max="7" width="15.5703125" style="47" customWidth="1"/>
    <col min="8" max="8" width="14.28515625" style="47" customWidth="1"/>
    <col min="9" max="9" width="19.42578125" style="47" customWidth="1"/>
    <col min="10" max="10" width="13.140625" style="47" bestFit="1" customWidth="1"/>
    <col min="11" max="11" width="16.42578125" style="47" customWidth="1"/>
    <col min="12" max="12" width="14.42578125" style="47" customWidth="1"/>
    <col min="13" max="13" width="14.85546875" style="47" customWidth="1"/>
    <col min="14" max="14" width="80.42578125" style="49" hidden="1" customWidth="1"/>
    <col min="15" max="15" width="10.28515625" style="46" hidden="1" customWidth="1"/>
    <col min="16" max="17" width="11.5703125" style="46" hidden="1" customWidth="1"/>
    <col min="18" max="18" width="10.28515625" style="46" hidden="1" customWidth="1"/>
    <col min="19" max="20" width="8.7109375" style="46" hidden="1" bestFit="1" customWidth="1"/>
    <col min="21" max="21" width="9.140625" style="46" hidden="1" customWidth="1"/>
    <col min="22" max="23" width="10.28515625" style="46" hidden="1" customWidth="1"/>
    <col min="24" max="24" width="25.5703125" style="46" hidden="1" customWidth="1"/>
    <col min="25" max="25" width="26.85546875" style="46" customWidth="1"/>
    <col min="26" max="26" width="17.28515625" style="46" customWidth="1"/>
    <col min="27" max="27" width="16" style="46" customWidth="1"/>
    <col min="28" max="28" width="13.5703125" style="46" customWidth="1"/>
    <col min="29" max="29" width="8.7109375" style="46" bestFit="1" customWidth="1"/>
    <col min="30" max="30" width="12.28515625" style="46" bestFit="1" customWidth="1"/>
    <col min="31" max="31" width="9.140625" style="46" bestFit="1" customWidth="1"/>
    <col min="32" max="42" width="8.7109375" style="46" bestFit="1" customWidth="1"/>
    <col min="43" max="43" width="8.7109375" style="47" bestFit="1" customWidth="1"/>
    <col min="44" max="16384" width="8.7109375" style="47"/>
  </cols>
  <sheetData>
    <row r="1" spans="1:43" s="46" customFormat="1" ht="144.75" customHeight="1" x14ac:dyDescent="0.3">
      <c r="A1" s="43"/>
      <c r="B1" s="44"/>
      <c r="C1" s="44"/>
      <c r="D1" s="44"/>
      <c r="E1" s="44"/>
      <c r="F1" s="44"/>
      <c r="G1" s="44"/>
      <c r="H1" s="44"/>
      <c r="I1" s="44"/>
      <c r="J1" s="549" t="s">
        <v>543</v>
      </c>
      <c r="K1" s="549"/>
      <c r="L1" s="549"/>
      <c r="M1" s="549"/>
      <c r="N1" s="45"/>
      <c r="AQ1" s="47"/>
    </row>
    <row r="2" spans="1:43" s="46" customFormat="1" ht="18.75" customHeight="1" x14ac:dyDescent="0.25">
      <c r="A2" s="550" t="s">
        <v>0</v>
      </c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48"/>
      <c r="AQ2" s="47"/>
    </row>
    <row r="3" spans="1:43" s="46" customFormat="1" ht="18.75" customHeight="1" x14ac:dyDescent="0.25">
      <c r="A3" s="550" t="s">
        <v>551</v>
      </c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49"/>
      <c r="AQ3" s="47"/>
    </row>
    <row r="4" spans="1:43" s="46" customFormat="1" ht="18.75" customHeight="1" x14ac:dyDescent="0.25">
      <c r="A4" s="43"/>
      <c r="B4" s="43"/>
      <c r="C4" s="550" t="s">
        <v>2</v>
      </c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49"/>
      <c r="AQ4" s="47"/>
    </row>
    <row r="5" spans="1:43" ht="10.5" customHeight="1" x14ac:dyDescent="0.25"/>
    <row r="6" spans="1:43" s="46" customFormat="1" ht="81.75" customHeight="1" x14ac:dyDescent="0.25">
      <c r="A6" s="551" t="s">
        <v>3</v>
      </c>
      <c r="B6" s="551" t="s">
        <v>4</v>
      </c>
      <c r="C6" s="551" t="s">
        <v>5</v>
      </c>
      <c r="D6" s="551" t="s">
        <v>6</v>
      </c>
      <c r="E6" s="551" t="s">
        <v>7</v>
      </c>
      <c r="F6" s="551" t="s">
        <v>150</v>
      </c>
      <c r="G6" s="554"/>
      <c r="H6" s="555"/>
      <c r="I6" s="555"/>
      <c r="J6" s="556"/>
      <c r="K6" s="555" t="s">
        <v>9</v>
      </c>
      <c r="L6" s="555"/>
      <c r="M6" s="556"/>
      <c r="N6" s="563" t="s">
        <v>10</v>
      </c>
      <c r="O6" s="561" t="s">
        <v>11</v>
      </c>
      <c r="P6" s="562"/>
      <c r="Q6" s="562"/>
      <c r="R6" s="561"/>
      <c r="T6" s="563" t="s">
        <v>12</v>
      </c>
      <c r="U6" s="562"/>
      <c r="V6" s="562"/>
      <c r="W6" s="561"/>
      <c r="AQ6" s="47"/>
    </row>
    <row r="7" spans="1:43" s="46" customFormat="1" ht="23.25" customHeight="1" x14ac:dyDescent="0.25">
      <c r="A7" s="552"/>
      <c r="B7" s="552"/>
      <c r="C7" s="552"/>
      <c r="D7" s="552"/>
      <c r="E7" s="552"/>
      <c r="F7" s="551" t="s">
        <v>13</v>
      </c>
      <c r="G7" s="564" t="s">
        <v>14</v>
      </c>
      <c r="H7" s="566" t="s">
        <v>15</v>
      </c>
      <c r="I7" s="566"/>
      <c r="J7" s="566"/>
      <c r="K7" s="557"/>
      <c r="L7" s="557"/>
      <c r="M7" s="558"/>
      <c r="N7" s="569"/>
      <c r="O7" s="50"/>
      <c r="P7" s="51"/>
      <c r="Q7" s="51"/>
      <c r="R7" s="51"/>
      <c r="T7" s="51"/>
      <c r="U7" s="51"/>
      <c r="V7" s="51"/>
      <c r="W7" s="51"/>
      <c r="AQ7" s="47"/>
    </row>
    <row r="8" spans="1:43" s="46" customFormat="1" ht="22.5" customHeight="1" x14ac:dyDescent="0.25">
      <c r="A8" s="552"/>
      <c r="B8" s="552"/>
      <c r="C8" s="552"/>
      <c r="D8" s="552"/>
      <c r="E8" s="552"/>
      <c r="F8" s="552"/>
      <c r="G8" s="565"/>
      <c r="H8" s="566"/>
      <c r="I8" s="566"/>
      <c r="J8" s="566"/>
      <c r="K8" s="559"/>
      <c r="L8" s="559"/>
      <c r="M8" s="560"/>
      <c r="N8" s="570"/>
      <c r="O8" s="50"/>
      <c r="P8" s="51"/>
      <c r="Q8" s="51"/>
      <c r="R8" s="51"/>
      <c r="T8" s="51"/>
      <c r="U8" s="51"/>
      <c r="V8" s="51"/>
      <c r="W8" s="51"/>
      <c r="AQ8" s="47"/>
    </row>
    <row r="9" spans="1:43" s="46" customFormat="1" ht="43.5" customHeight="1" thickBot="1" x14ac:dyDescent="0.3">
      <c r="A9" s="553"/>
      <c r="B9" s="553"/>
      <c r="C9" s="553"/>
      <c r="D9" s="553"/>
      <c r="E9" s="553"/>
      <c r="F9" s="553"/>
      <c r="G9" s="553"/>
      <c r="H9" s="52" t="s">
        <v>16</v>
      </c>
      <c r="I9" s="52" t="s">
        <v>17</v>
      </c>
      <c r="J9" s="52" t="s">
        <v>18</v>
      </c>
      <c r="K9" s="53" t="s">
        <v>16</v>
      </c>
      <c r="L9" s="53" t="s">
        <v>17</v>
      </c>
      <c r="M9" s="53" t="s">
        <v>18</v>
      </c>
      <c r="N9" s="54"/>
      <c r="O9" s="55">
        <v>2020</v>
      </c>
      <c r="P9" s="56">
        <v>2021</v>
      </c>
      <c r="Q9" s="56">
        <v>2022</v>
      </c>
      <c r="R9" s="56">
        <v>2023</v>
      </c>
      <c r="T9" s="56">
        <v>2020</v>
      </c>
      <c r="U9" s="56">
        <v>2021</v>
      </c>
      <c r="V9" s="56">
        <v>2022</v>
      </c>
      <c r="W9" s="56">
        <v>2023</v>
      </c>
      <c r="Y9" s="57"/>
      <c r="Z9" s="57"/>
      <c r="AA9" s="57"/>
      <c r="AQ9" s="47"/>
    </row>
    <row r="10" spans="1:43" s="46" customFormat="1" ht="16.5" thickBot="1" x14ac:dyDescent="0.3">
      <c r="A10" s="53">
        <v>1</v>
      </c>
      <c r="B10" s="53">
        <v>2</v>
      </c>
      <c r="C10" s="53">
        <v>3</v>
      </c>
      <c r="D10" s="53">
        <v>4</v>
      </c>
      <c r="E10" s="53">
        <v>5</v>
      </c>
      <c r="F10" s="53">
        <v>6</v>
      </c>
      <c r="G10" s="53">
        <v>7</v>
      </c>
      <c r="H10" s="53">
        <v>8</v>
      </c>
      <c r="I10" s="53">
        <v>9</v>
      </c>
      <c r="J10" s="53">
        <v>10</v>
      </c>
      <c r="K10" s="53">
        <v>11</v>
      </c>
      <c r="L10" s="53">
        <v>12</v>
      </c>
      <c r="M10" s="53">
        <v>13</v>
      </c>
      <c r="N10" s="54"/>
      <c r="Y10" s="57"/>
      <c r="Z10" s="57"/>
      <c r="AA10" s="58"/>
      <c r="AQ10" s="47"/>
    </row>
    <row r="11" spans="1:43" s="46" customFormat="1" ht="37.5" customHeight="1" thickBot="1" x14ac:dyDescent="0.3">
      <c r="A11" s="166" t="s">
        <v>291</v>
      </c>
      <c r="B11" s="166" t="s">
        <v>291</v>
      </c>
      <c r="C11" s="167" t="s">
        <v>291</v>
      </c>
      <c r="D11" s="167" t="s">
        <v>291</v>
      </c>
      <c r="E11" s="88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59">
        <f>SUM(K12:K12)</f>
        <v>118704.63</v>
      </c>
      <c r="L11" s="59">
        <f>SUM(L12:L12)</f>
        <v>8999.2099999999991</v>
      </c>
      <c r="M11" s="59">
        <f>SUM(M12:M12)</f>
        <v>0</v>
      </c>
      <c r="N11" s="54"/>
      <c r="O11" s="60"/>
      <c r="P11" s="60"/>
      <c r="Q11" s="60"/>
      <c r="R11" s="60"/>
      <c r="S11" s="60"/>
      <c r="T11" s="60"/>
      <c r="U11" s="60"/>
      <c r="V11" s="60"/>
      <c r="W11" s="60"/>
      <c r="AA11" s="61"/>
      <c r="AQ11" s="47"/>
    </row>
    <row r="12" spans="1:43" s="46" customFormat="1" ht="51" customHeight="1" x14ac:dyDescent="0.25">
      <c r="A12" s="62">
        <v>2</v>
      </c>
      <c r="B12" s="63" t="s">
        <v>538</v>
      </c>
      <c r="C12" s="63" t="s">
        <v>201</v>
      </c>
      <c r="D12" s="63" t="s">
        <v>202</v>
      </c>
      <c r="E12" s="107" t="s">
        <v>552</v>
      </c>
      <c r="F12" s="68" t="s">
        <v>24</v>
      </c>
      <c r="G12" s="63" t="s">
        <v>25</v>
      </c>
      <c r="H12" s="73">
        <v>11</v>
      </c>
      <c r="I12" s="73">
        <v>1</v>
      </c>
      <c r="J12" s="73">
        <v>0</v>
      </c>
      <c r="K12" s="292">
        <v>118704.63</v>
      </c>
      <c r="L12" s="292">
        <v>8999.2099999999991</v>
      </c>
      <c r="M12" s="292">
        <v>0</v>
      </c>
      <c r="N12" s="49"/>
      <c r="O12" s="60"/>
      <c r="P12" s="60"/>
      <c r="Q12" s="60"/>
      <c r="R12" s="60"/>
      <c r="S12" s="60"/>
      <c r="T12" s="60"/>
      <c r="U12" s="60"/>
      <c r="V12" s="60"/>
      <c r="W12" s="60"/>
      <c r="AQ12" s="47"/>
    </row>
  </sheetData>
  <mergeCells count="17"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5" sqref="G15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45"/>
  <sheetViews>
    <sheetView zoomScale="70" zoomScaleNormal="70" zoomScaleSheetLayoutView="85" zoomScalePageLayoutView="70" workbookViewId="0">
      <selection activeCell="Z186" sqref="Z186"/>
    </sheetView>
  </sheetViews>
  <sheetFormatPr defaultColWidth="8.7109375" defaultRowHeight="15.75" x14ac:dyDescent="0.25"/>
  <cols>
    <col min="1" max="1" width="14.42578125" style="3" customWidth="1"/>
    <col min="2" max="2" width="15.7109375" style="3" customWidth="1"/>
    <col min="3" max="3" width="14.85546875" style="3" customWidth="1"/>
    <col min="4" max="4" width="27.5703125" style="3" customWidth="1"/>
    <col min="5" max="5" width="75.7109375" style="106" customWidth="1"/>
    <col min="6" max="6" width="28.85546875" style="3" customWidth="1"/>
    <col min="7" max="7" width="11" style="3" customWidth="1"/>
    <col min="8" max="13" width="15.7109375" style="3" customWidth="1"/>
    <col min="14" max="14" width="80.42578125" style="5" hidden="1" customWidth="1"/>
    <col min="15" max="15" width="10.28515625" style="281" hidden="1" customWidth="1"/>
    <col min="16" max="17" width="11.5703125" style="281" hidden="1" customWidth="1"/>
    <col min="18" max="18" width="10.28515625" style="281" hidden="1" customWidth="1"/>
    <col min="19" max="20" width="8.7109375" style="281" hidden="1" bestFit="1" customWidth="1"/>
    <col min="21" max="21" width="9.140625" style="281" hidden="1" customWidth="1"/>
    <col min="22" max="23" width="10.28515625" style="281" hidden="1" customWidth="1"/>
    <col min="24" max="24" width="25.5703125" style="281" hidden="1" customWidth="1"/>
    <col min="25" max="25" width="13.5703125" style="281" customWidth="1"/>
    <col min="26" max="26" width="17.28515625" style="281" customWidth="1"/>
    <col min="27" max="27" width="18.85546875" style="281" customWidth="1"/>
    <col min="28" max="28" width="9.140625" style="281" bestFit="1" customWidth="1"/>
    <col min="29" max="39" width="8.7109375" style="281" bestFit="1" customWidth="1"/>
    <col min="40" max="40" width="8.7109375" style="3" bestFit="1" customWidth="1"/>
    <col min="41" max="16384" width="8.7109375" style="3"/>
  </cols>
  <sheetData>
    <row r="1" spans="1:40" s="281" customFormat="1" ht="144.75" customHeight="1" x14ac:dyDescent="0.3">
      <c r="A1" s="274"/>
      <c r="B1" s="277"/>
      <c r="C1" s="277"/>
      <c r="D1" s="277"/>
      <c r="E1" s="105"/>
      <c r="F1" s="277"/>
      <c r="G1" s="277"/>
      <c r="H1" s="277"/>
      <c r="I1" s="277"/>
      <c r="J1" s="400" t="s">
        <v>327</v>
      </c>
      <c r="K1" s="400"/>
      <c r="L1" s="400"/>
      <c r="M1" s="400"/>
      <c r="N1" s="1"/>
      <c r="AN1" s="3"/>
    </row>
    <row r="2" spans="1:40" s="281" customFormat="1" ht="18.75" customHeight="1" x14ac:dyDescent="0.25">
      <c r="A2" s="401" t="s">
        <v>0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"/>
      <c r="AN2" s="3"/>
    </row>
    <row r="3" spans="1:40" s="281" customFormat="1" ht="18.75" customHeight="1" x14ac:dyDescent="0.25">
      <c r="A3" s="429" t="s">
        <v>364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5"/>
      <c r="AN3" s="3"/>
    </row>
    <row r="4" spans="1:40" s="281" customFormat="1" ht="18.75" customHeight="1" x14ac:dyDescent="0.25">
      <c r="A4" s="274"/>
      <c r="B4" s="274"/>
      <c r="C4" s="401" t="s">
        <v>2</v>
      </c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5"/>
      <c r="AN4" s="3"/>
    </row>
    <row r="5" spans="1:40" ht="10.5" customHeight="1" x14ac:dyDescent="0.25"/>
    <row r="6" spans="1:40" s="281" customFormat="1" ht="81.75" customHeight="1" x14ac:dyDescent="0.25">
      <c r="A6" s="430" t="s">
        <v>3</v>
      </c>
      <c r="B6" s="430" t="s">
        <v>4</v>
      </c>
      <c r="C6" s="433" t="s">
        <v>285</v>
      </c>
      <c r="D6" s="392" t="s">
        <v>6</v>
      </c>
      <c r="E6" s="392" t="s">
        <v>7</v>
      </c>
      <c r="F6" s="392" t="s">
        <v>8</v>
      </c>
      <c r="G6" s="408"/>
      <c r="H6" s="409"/>
      <c r="I6" s="409"/>
      <c r="J6" s="410"/>
      <c r="K6" s="409" t="s">
        <v>9</v>
      </c>
      <c r="L6" s="409"/>
      <c r="M6" s="410"/>
      <c r="N6" s="391" t="s">
        <v>10</v>
      </c>
      <c r="O6" s="381" t="s">
        <v>11</v>
      </c>
      <c r="P6" s="382"/>
      <c r="Q6" s="382"/>
      <c r="R6" s="381"/>
      <c r="T6" s="391" t="s">
        <v>12</v>
      </c>
      <c r="U6" s="382"/>
      <c r="V6" s="382"/>
      <c r="W6" s="381"/>
      <c r="AN6" s="3"/>
    </row>
    <row r="7" spans="1:40" s="281" customFormat="1" ht="23.25" customHeight="1" x14ac:dyDescent="0.25">
      <c r="A7" s="431"/>
      <c r="B7" s="431"/>
      <c r="C7" s="434"/>
      <c r="D7" s="393"/>
      <c r="E7" s="393"/>
      <c r="F7" s="392" t="s">
        <v>13</v>
      </c>
      <c r="G7" s="395" t="s">
        <v>14</v>
      </c>
      <c r="H7" s="397" t="s">
        <v>15</v>
      </c>
      <c r="I7" s="397"/>
      <c r="J7" s="397"/>
      <c r="K7" s="411"/>
      <c r="L7" s="411"/>
      <c r="M7" s="412"/>
      <c r="N7" s="398"/>
      <c r="O7" s="279"/>
      <c r="P7" s="278"/>
      <c r="Q7" s="278"/>
      <c r="R7" s="278"/>
      <c r="T7" s="278"/>
      <c r="U7" s="278"/>
      <c r="V7" s="278"/>
      <c r="W7" s="278"/>
      <c r="AN7" s="3"/>
    </row>
    <row r="8" spans="1:40" s="281" customFormat="1" ht="22.5" customHeight="1" x14ac:dyDescent="0.25">
      <c r="A8" s="431"/>
      <c r="B8" s="431"/>
      <c r="C8" s="434"/>
      <c r="D8" s="393"/>
      <c r="E8" s="393"/>
      <c r="F8" s="393"/>
      <c r="G8" s="396"/>
      <c r="H8" s="397"/>
      <c r="I8" s="397"/>
      <c r="J8" s="397"/>
      <c r="K8" s="413"/>
      <c r="L8" s="413"/>
      <c r="M8" s="414"/>
      <c r="N8" s="399"/>
      <c r="O8" s="279"/>
      <c r="P8" s="278"/>
      <c r="Q8" s="278"/>
      <c r="R8" s="278"/>
      <c r="T8" s="278"/>
      <c r="U8" s="278"/>
      <c r="V8" s="278"/>
      <c r="W8" s="278"/>
      <c r="AN8" s="3"/>
    </row>
    <row r="9" spans="1:40" s="281" customFormat="1" ht="43.5" customHeight="1" x14ac:dyDescent="0.25">
      <c r="A9" s="432"/>
      <c r="B9" s="432"/>
      <c r="C9" s="435"/>
      <c r="D9" s="394"/>
      <c r="E9" s="394"/>
      <c r="F9" s="394"/>
      <c r="G9" s="394"/>
      <c r="H9" s="276" t="s">
        <v>16</v>
      </c>
      <c r="I9" s="276" t="s">
        <v>17</v>
      </c>
      <c r="J9" s="276" t="s">
        <v>18</v>
      </c>
      <c r="K9" s="275" t="s">
        <v>16</v>
      </c>
      <c r="L9" s="275" t="s">
        <v>17</v>
      </c>
      <c r="M9" s="275" t="s">
        <v>18</v>
      </c>
      <c r="N9" s="6"/>
      <c r="O9" s="7">
        <v>2020</v>
      </c>
      <c r="P9" s="8">
        <v>2021</v>
      </c>
      <c r="Q9" s="8">
        <v>2022</v>
      </c>
      <c r="R9" s="8">
        <v>2023</v>
      </c>
      <c r="T9" s="8">
        <v>2020</v>
      </c>
      <c r="U9" s="8">
        <v>2021</v>
      </c>
      <c r="V9" s="8">
        <v>2022</v>
      </c>
      <c r="W9" s="8">
        <v>2023</v>
      </c>
      <c r="AN9" s="3"/>
    </row>
    <row r="10" spans="1:40" s="281" customFormat="1" x14ac:dyDescent="0.25">
      <c r="A10" s="275">
        <v>1</v>
      </c>
      <c r="B10" s="275">
        <v>2</v>
      </c>
      <c r="C10" s="275">
        <v>3</v>
      </c>
      <c r="D10" s="275">
        <v>4</v>
      </c>
      <c r="E10" s="290">
        <v>5</v>
      </c>
      <c r="F10" s="275">
        <v>6</v>
      </c>
      <c r="G10" s="275">
        <v>7</v>
      </c>
      <c r="H10" s="275">
        <v>8</v>
      </c>
      <c r="I10" s="275">
        <v>9</v>
      </c>
      <c r="J10" s="275">
        <v>10</v>
      </c>
      <c r="K10" s="275">
        <v>11</v>
      </c>
      <c r="L10" s="275">
        <v>12</v>
      </c>
      <c r="M10" s="275">
        <v>13</v>
      </c>
      <c r="N10" s="6"/>
      <c r="AN10" s="3"/>
    </row>
    <row r="11" spans="1:40" s="281" customFormat="1" ht="18.75" x14ac:dyDescent="0.25">
      <c r="A11" s="166" t="s">
        <v>291</v>
      </c>
      <c r="B11" s="166" t="s">
        <v>291</v>
      </c>
      <c r="C11" s="167" t="s">
        <v>291</v>
      </c>
      <c r="D11" s="167" t="s">
        <v>291</v>
      </c>
      <c r="E11" s="88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13">
        <f>K12+K128</f>
        <v>600980.78</v>
      </c>
      <c r="L11" s="13">
        <f>L12+L128</f>
        <v>333692.55</v>
      </c>
      <c r="M11" s="13">
        <f>M12+M128</f>
        <v>201526.31</v>
      </c>
      <c r="N11" s="6"/>
      <c r="O11" s="14"/>
      <c r="P11" s="14"/>
      <c r="Q11" s="14"/>
      <c r="R11" s="14"/>
      <c r="S11" s="14"/>
      <c r="T11" s="14"/>
      <c r="U11" s="14"/>
      <c r="V11" s="14"/>
      <c r="W11" s="14"/>
      <c r="Y11" s="329"/>
      <c r="Z11" s="329"/>
      <c r="AA11" s="329"/>
      <c r="AN11" s="3"/>
    </row>
    <row r="12" spans="1:40" ht="39.950000000000003" customHeight="1" x14ac:dyDescent="0.25">
      <c r="A12" s="386">
        <v>1</v>
      </c>
      <c r="B12" s="386" t="s">
        <v>86</v>
      </c>
      <c r="C12" s="386" t="s">
        <v>19</v>
      </c>
      <c r="D12" s="386" t="s">
        <v>19</v>
      </c>
      <c r="E12" s="444" t="s">
        <v>277</v>
      </c>
      <c r="F12" s="152" t="s">
        <v>398</v>
      </c>
      <c r="G12" s="152" t="s">
        <v>25</v>
      </c>
      <c r="H12" s="162">
        <f>H21+H36+H43+H50+H57+H64+H83+H87+H91+H95+H114</f>
        <v>9</v>
      </c>
      <c r="I12" s="162">
        <f>I21+I36+I43+I50+I57+I64+I83+I87+I91</f>
        <v>2</v>
      </c>
      <c r="J12" s="162">
        <f>J21+J36+J43+J50+J57+J64+J83+J87+J91</f>
        <v>0</v>
      </c>
      <c r="K12" s="436">
        <f>K14+K17+K21+K28+K32+K36+K43+K50+K57+K64+K71+K75+K79+K83+K87+K91+K95+K102+K105+K108+K111+K114+K121</f>
        <v>404657.07999999996</v>
      </c>
      <c r="L12" s="436">
        <f t="shared" ref="L12:M12" si="0">L14+L17+L21+L28+L32+L36+L43+L50+L57+L64+L71+L75+L79+L83+L87+L91+L96+L102+L105+L108+L111+L114+L121</f>
        <v>158847.03</v>
      </c>
      <c r="M12" s="436">
        <f t="shared" si="0"/>
        <v>0</v>
      </c>
      <c r="Z12" s="329"/>
      <c r="AA12" s="329"/>
    </row>
    <row r="13" spans="1:40" ht="39.950000000000003" customHeight="1" x14ac:dyDescent="0.25">
      <c r="A13" s="443"/>
      <c r="B13" s="443" t="s">
        <v>86</v>
      </c>
      <c r="C13" s="443" t="s">
        <v>19</v>
      </c>
      <c r="D13" s="443" t="s">
        <v>19</v>
      </c>
      <c r="E13" s="445"/>
      <c r="F13" s="152" t="s">
        <v>24</v>
      </c>
      <c r="G13" s="152" t="s">
        <v>25</v>
      </c>
      <c r="H13" s="162">
        <f>H14+H17+H22+H28+H32+H37+H44+H51++H58+H65+H71+H75++H79+H84+H88++H92+H96++H102+H105+H108+H111+H115+H121</f>
        <v>13</v>
      </c>
      <c r="I13" s="162">
        <f t="shared" ref="I13:J13" si="1">I14+I17+I22+I28+I32+I37+I44+I51++I58+I65+I71+I75++I79+I84+I88++I92+I96++I102+I105+I108+I111+I115+I121</f>
        <v>5</v>
      </c>
      <c r="J13" s="162">
        <f t="shared" si="1"/>
        <v>0</v>
      </c>
      <c r="K13" s="437"/>
      <c r="L13" s="437"/>
      <c r="M13" s="437"/>
    </row>
    <row r="14" spans="1:40" ht="39.950000000000003" customHeight="1" x14ac:dyDescent="0.25">
      <c r="A14" s="438">
        <v>1</v>
      </c>
      <c r="B14" s="440" t="s">
        <v>86</v>
      </c>
      <c r="C14" s="441">
        <v>45269</v>
      </c>
      <c r="D14" s="442" t="s">
        <v>202</v>
      </c>
      <c r="E14" s="273" t="s">
        <v>234</v>
      </c>
      <c r="F14" s="101" t="s">
        <v>24</v>
      </c>
      <c r="G14" s="102" t="s">
        <v>25</v>
      </c>
      <c r="H14" s="302">
        <v>1</v>
      </c>
      <c r="I14" s="101">
        <v>0</v>
      </c>
      <c r="J14" s="101">
        <v>0</v>
      </c>
      <c r="K14" s="285">
        <v>1400</v>
      </c>
      <c r="L14" s="285">
        <v>0</v>
      </c>
      <c r="M14" s="285">
        <v>0</v>
      </c>
      <c r="Z14" s="448"/>
      <c r="AA14" s="449"/>
    </row>
    <row r="15" spans="1:40" ht="20.100000000000001" customHeight="1" x14ac:dyDescent="0.25">
      <c r="A15" s="439"/>
      <c r="B15" s="440"/>
      <c r="C15" s="441"/>
      <c r="D15" s="442"/>
      <c r="E15" s="95" t="s">
        <v>558</v>
      </c>
      <c r="F15" s="284" t="s">
        <v>19</v>
      </c>
      <c r="G15" s="284" t="s">
        <v>19</v>
      </c>
      <c r="H15" s="263" t="s">
        <v>37</v>
      </c>
      <c r="I15" s="284" t="s">
        <v>19</v>
      </c>
      <c r="J15" s="284" t="s">
        <v>19</v>
      </c>
      <c r="K15" s="66" t="s">
        <v>19</v>
      </c>
      <c r="L15" s="66" t="s">
        <v>19</v>
      </c>
      <c r="M15" s="66" t="s">
        <v>19</v>
      </c>
    </row>
    <row r="16" spans="1:40" ht="20.100000000000001" customHeight="1" x14ac:dyDescent="0.25">
      <c r="A16" s="439"/>
      <c r="B16" s="440"/>
      <c r="C16" s="441"/>
      <c r="D16" s="442"/>
      <c r="E16" s="95" t="s">
        <v>229</v>
      </c>
      <c r="F16" s="284" t="s">
        <v>19</v>
      </c>
      <c r="G16" s="284" t="s">
        <v>19</v>
      </c>
      <c r="H16" s="263" t="s">
        <v>73</v>
      </c>
      <c r="I16" s="284" t="s">
        <v>19</v>
      </c>
      <c r="J16" s="284" t="s">
        <v>19</v>
      </c>
      <c r="K16" s="66" t="s">
        <v>19</v>
      </c>
      <c r="L16" s="66" t="s">
        <v>19</v>
      </c>
      <c r="M16" s="66" t="s">
        <v>19</v>
      </c>
    </row>
    <row r="17" spans="1:40" ht="50.1" customHeight="1" x14ac:dyDescent="0.25">
      <c r="A17" s="438">
        <v>1</v>
      </c>
      <c r="B17" s="440" t="s">
        <v>86</v>
      </c>
      <c r="C17" s="440" t="s">
        <v>124</v>
      </c>
      <c r="D17" s="440" t="s">
        <v>202</v>
      </c>
      <c r="E17" s="273" t="s">
        <v>87</v>
      </c>
      <c r="F17" s="102" t="s">
        <v>24</v>
      </c>
      <c r="G17" s="102" t="s">
        <v>25</v>
      </c>
      <c r="H17" s="101">
        <v>0</v>
      </c>
      <c r="I17" s="101">
        <v>1</v>
      </c>
      <c r="J17" s="101">
        <v>0</v>
      </c>
      <c r="K17" s="285">
        <v>175569.7</v>
      </c>
      <c r="L17" s="285">
        <v>43892.41</v>
      </c>
      <c r="M17" s="285">
        <v>0</v>
      </c>
    </row>
    <row r="18" spans="1:40" x14ac:dyDescent="0.25">
      <c r="A18" s="439"/>
      <c r="B18" s="439"/>
      <c r="C18" s="439"/>
      <c r="D18" s="439"/>
      <c r="E18" s="95" t="s">
        <v>227</v>
      </c>
      <c r="F18" s="284" t="s">
        <v>19</v>
      </c>
      <c r="G18" s="284" t="s">
        <v>19</v>
      </c>
      <c r="H18" s="282" t="s">
        <v>67</v>
      </c>
      <c r="I18" s="282" t="s">
        <v>19</v>
      </c>
      <c r="J18" s="282" t="s">
        <v>19</v>
      </c>
      <c r="K18" s="66" t="s">
        <v>19</v>
      </c>
      <c r="L18" s="66" t="s">
        <v>19</v>
      </c>
      <c r="M18" s="66" t="s">
        <v>19</v>
      </c>
    </row>
    <row r="19" spans="1:40" x14ac:dyDescent="0.25">
      <c r="A19" s="439"/>
      <c r="B19" s="439"/>
      <c r="C19" s="439"/>
      <c r="D19" s="439"/>
      <c r="E19" s="95" t="s">
        <v>228</v>
      </c>
      <c r="F19" s="284" t="s">
        <v>19</v>
      </c>
      <c r="G19" s="284" t="s">
        <v>19</v>
      </c>
      <c r="H19" s="282" t="s">
        <v>19</v>
      </c>
      <c r="I19" s="282" t="s">
        <v>67</v>
      </c>
      <c r="J19" s="282" t="s">
        <v>19</v>
      </c>
      <c r="K19" s="66" t="s">
        <v>19</v>
      </c>
      <c r="L19" s="66" t="s">
        <v>19</v>
      </c>
      <c r="M19" s="66" t="s">
        <v>19</v>
      </c>
    </row>
    <row r="20" spans="1:40" x14ac:dyDescent="0.25">
      <c r="A20" s="439"/>
      <c r="B20" s="439"/>
      <c r="C20" s="439"/>
      <c r="D20" s="439"/>
      <c r="E20" s="95" t="s">
        <v>229</v>
      </c>
      <c r="F20" s="284" t="s">
        <v>19</v>
      </c>
      <c r="G20" s="284" t="s">
        <v>19</v>
      </c>
      <c r="H20" s="282" t="s">
        <v>19</v>
      </c>
      <c r="I20" s="282" t="s">
        <v>37</v>
      </c>
      <c r="J20" s="282" t="s">
        <v>19</v>
      </c>
      <c r="K20" s="66" t="s">
        <v>19</v>
      </c>
      <c r="L20" s="66" t="s">
        <v>19</v>
      </c>
      <c r="M20" s="66" t="s">
        <v>19</v>
      </c>
    </row>
    <row r="21" spans="1:40" ht="30" customHeight="1" x14ac:dyDescent="0.25">
      <c r="A21" s="438">
        <v>1</v>
      </c>
      <c r="B21" s="440" t="s">
        <v>86</v>
      </c>
      <c r="C21" s="441">
        <v>45261</v>
      </c>
      <c r="D21" s="440" t="s">
        <v>202</v>
      </c>
      <c r="E21" s="417" t="s">
        <v>88</v>
      </c>
      <c r="F21" s="102" t="s">
        <v>398</v>
      </c>
      <c r="G21" s="102" t="s">
        <v>25</v>
      </c>
      <c r="H21" s="101">
        <v>1</v>
      </c>
      <c r="I21" s="101">
        <v>0</v>
      </c>
      <c r="J21" s="101">
        <v>0</v>
      </c>
      <c r="K21" s="428">
        <v>70596.55</v>
      </c>
      <c r="L21" s="428">
        <v>30255.67</v>
      </c>
      <c r="M21" s="428">
        <v>0</v>
      </c>
    </row>
    <row r="22" spans="1:40" ht="30" customHeight="1" x14ac:dyDescent="0.25">
      <c r="A22" s="438"/>
      <c r="B22" s="440"/>
      <c r="C22" s="441"/>
      <c r="D22" s="440"/>
      <c r="E22" s="418"/>
      <c r="F22" s="101" t="s">
        <v>24</v>
      </c>
      <c r="G22" s="102" t="s">
        <v>25</v>
      </c>
      <c r="H22" s="101">
        <v>0</v>
      </c>
      <c r="I22" s="101">
        <v>1</v>
      </c>
      <c r="J22" s="101">
        <v>0</v>
      </c>
      <c r="K22" s="446"/>
      <c r="L22" s="446" t="s">
        <v>19</v>
      </c>
      <c r="M22" s="447" t="s">
        <v>19</v>
      </c>
    </row>
    <row r="23" spans="1:40" s="82" customFormat="1" x14ac:dyDescent="0.25">
      <c r="A23" s="439"/>
      <c r="B23" s="440"/>
      <c r="C23" s="441"/>
      <c r="D23" s="440"/>
      <c r="E23" s="95" t="s">
        <v>393</v>
      </c>
      <c r="F23" s="280" t="s">
        <v>19</v>
      </c>
      <c r="G23" s="280" t="s">
        <v>19</v>
      </c>
      <c r="H23" s="288" t="s">
        <v>232</v>
      </c>
      <c r="I23" s="280" t="s">
        <v>19</v>
      </c>
      <c r="J23" s="280" t="s">
        <v>19</v>
      </c>
      <c r="K23" s="66" t="s">
        <v>19</v>
      </c>
      <c r="L23" s="66" t="s">
        <v>19</v>
      </c>
      <c r="M23" s="66" t="s">
        <v>19</v>
      </c>
      <c r="N23" s="99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</row>
    <row r="24" spans="1:40" s="82" customFormat="1" x14ac:dyDescent="0.25">
      <c r="A24" s="439"/>
      <c r="B24" s="440"/>
      <c r="C24" s="441"/>
      <c r="D24" s="440"/>
      <c r="E24" s="95" t="s">
        <v>394</v>
      </c>
      <c r="F24" s="280" t="s">
        <v>19</v>
      </c>
      <c r="G24" s="280" t="s">
        <v>19</v>
      </c>
      <c r="H24" s="288" t="s">
        <v>233</v>
      </c>
      <c r="I24" s="280" t="s">
        <v>19</v>
      </c>
      <c r="J24" s="280" t="s">
        <v>19</v>
      </c>
      <c r="K24" s="66" t="s">
        <v>19</v>
      </c>
      <c r="L24" s="66" t="s">
        <v>19</v>
      </c>
      <c r="M24" s="66" t="s">
        <v>19</v>
      </c>
      <c r="N24" s="99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</row>
    <row r="25" spans="1:40" s="5" customFormat="1" x14ac:dyDescent="0.25">
      <c r="A25" s="439"/>
      <c r="B25" s="440"/>
      <c r="C25" s="441"/>
      <c r="D25" s="440"/>
      <c r="E25" s="95" t="s">
        <v>227</v>
      </c>
      <c r="F25" s="280" t="s">
        <v>19</v>
      </c>
      <c r="G25" s="280" t="s">
        <v>19</v>
      </c>
      <c r="H25" s="288" t="s">
        <v>58</v>
      </c>
      <c r="I25" s="280" t="s">
        <v>19</v>
      </c>
      <c r="J25" s="280" t="s">
        <v>19</v>
      </c>
      <c r="K25" s="66" t="s">
        <v>19</v>
      </c>
      <c r="L25" s="66" t="s">
        <v>19</v>
      </c>
      <c r="M25" s="66" t="s">
        <v>19</v>
      </c>
      <c r="O25" s="281"/>
      <c r="P25" s="281"/>
      <c r="Q25" s="281"/>
      <c r="R25" s="281"/>
      <c r="S25" s="281"/>
      <c r="T25" s="281"/>
      <c r="U25" s="281"/>
      <c r="V25" s="281"/>
      <c r="W25" s="281"/>
      <c r="X25" s="281"/>
      <c r="Y25" s="281"/>
      <c r="Z25" s="281"/>
      <c r="AA25" s="281"/>
      <c r="AB25" s="281"/>
      <c r="AC25" s="281"/>
      <c r="AD25" s="281"/>
      <c r="AE25" s="281"/>
      <c r="AF25" s="281"/>
      <c r="AG25" s="281"/>
      <c r="AH25" s="281"/>
      <c r="AI25" s="281"/>
      <c r="AJ25" s="281"/>
      <c r="AK25" s="281"/>
      <c r="AL25" s="281"/>
      <c r="AM25" s="281"/>
      <c r="AN25" s="3"/>
    </row>
    <row r="26" spans="1:40" s="5" customFormat="1" x14ac:dyDescent="0.25">
      <c r="A26" s="439"/>
      <c r="B26" s="440"/>
      <c r="C26" s="441"/>
      <c r="D26" s="440"/>
      <c r="E26" s="95" t="s">
        <v>228</v>
      </c>
      <c r="F26" s="280" t="s">
        <v>19</v>
      </c>
      <c r="G26" s="280" t="s">
        <v>19</v>
      </c>
      <c r="H26" s="280" t="s">
        <v>19</v>
      </c>
      <c r="I26" s="288" t="s">
        <v>233</v>
      </c>
      <c r="J26" s="280" t="s">
        <v>19</v>
      </c>
      <c r="K26" s="66" t="s">
        <v>19</v>
      </c>
      <c r="L26" s="66" t="s">
        <v>19</v>
      </c>
      <c r="M26" s="66" t="s">
        <v>19</v>
      </c>
      <c r="O26" s="281"/>
      <c r="P26" s="281"/>
      <c r="Q26" s="281"/>
      <c r="R26" s="281"/>
      <c r="S26" s="281"/>
      <c r="T26" s="281"/>
      <c r="U26" s="281"/>
      <c r="V26" s="281"/>
      <c r="W26" s="281"/>
      <c r="X26" s="281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1"/>
      <c r="AJ26" s="281"/>
      <c r="AK26" s="281"/>
      <c r="AL26" s="281"/>
      <c r="AM26" s="281"/>
      <c r="AN26" s="3"/>
    </row>
    <row r="27" spans="1:40" s="5" customFormat="1" x14ac:dyDescent="0.25">
      <c r="A27" s="439"/>
      <c r="B27" s="440"/>
      <c r="C27" s="441"/>
      <c r="D27" s="440"/>
      <c r="E27" s="95" t="s">
        <v>229</v>
      </c>
      <c r="F27" s="280" t="s">
        <v>19</v>
      </c>
      <c r="G27" s="280" t="s">
        <v>19</v>
      </c>
      <c r="H27" s="280" t="s">
        <v>19</v>
      </c>
      <c r="I27" s="288" t="s">
        <v>58</v>
      </c>
      <c r="J27" s="280" t="s">
        <v>19</v>
      </c>
      <c r="K27" s="66" t="s">
        <v>19</v>
      </c>
      <c r="L27" s="66" t="s">
        <v>19</v>
      </c>
      <c r="M27" s="66" t="s">
        <v>19</v>
      </c>
      <c r="O27" s="281"/>
      <c r="P27" s="281"/>
      <c r="Q27" s="281"/>
      <c r="R27" s="281"/>
      <c r="S27" s="281"/>
      <c r="T27" s="281"/>
      <c r="U27" s="281"/>
      <c r="V27" s="281"/>
      <c r="W27" s="281"/>
      <c r="X27" s="281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I27" s="281"/>
      <c r="AJ27" s="281"/>
      <c r="AK27" s="281"/>
      <c r="AL27" s="281"/>
      <c r="AM27" s="281"/>
      <c r="AN27" s="3"/>
    </row>
    <row r="28" spans="1:40" s="5" customFormat="1" ht="47.25" x14ac:dyDescent="0.25">
      <c r="A28" s="438">
        <v>1</v>
      </c>
      <c r="B28" s="440" t="s">
        <v>86</v>
      </c>
      <c r="C28" s="441">
        <v>45265</v>
      </c>
      <c r="D28" s="440" t="s">
        <v>202</v>
      </c>
      <c r="E28" s="273" t="s">
        <v>89</v>
      </c>
      <c r="F28" s="102" t="s">
        <v>395</v>
      </c>
      <c r="G28" s="102" t="s">
        <v>25</v>
      </c>
      <c r="H28" s="101">
        <v>1</v>
      </c>
      <c r="I28" s="101">
        <v>0</v>
      </c>
      <c r="J28" s="101">
        <v>0</v>
      </c>
      <c r="K28" s="285">
        <v>17129.509999999998</v>
      </c>
      <c r="L28" s="285">
        <v>0</v>
      </c>
      <c r="M28" s="285">
        <v>0</v>
      </c>
      <c r="O28" s="281"/>
      <c r="P28" s="281"/>
      <c r="Q28" s="281"/>
      <c r="R28" s="281"/>
      <c r="S28" s="281"/>
      <c r="T28" s="281"/>
      <c r="U28" s="281"/>
      <c r="V28" s="281"/>
      <c r="W28" s="281"/>
      <c r="X28" s="281"/>
      <c r="Y28" s="281"/>
      <c r="Z28" s="281"/>
      <c r="AA28" s="281"/>
      <c r="AB28" s="281"/>
      <c r="AC28" s="281"/>
      <c r="AD28" s="281"/>
      <c r="AE28" s="281"/>
      <c r="AF28" s="281"/>
      <c r="AG28" s="281"/>
      <c r="AH28" s="281"/>
      <c r="AI28" s="281"/>
      <c r="AJ28" s="281"/>
      <c r="AK28" s="281"/>
      <c r="AL28" s="281"/>
      <c r="AM28" s="281"/>
      <c r="AN28" s="3"/>
    </row>
    <row r="29" spans="1:40" s="5" customFormat="1" x14ac:dyDescent="0.25">
      <c r="A29" s="439"/>
      <c r="B29" s="440"/>
      <c r="C29" s="441"/>
      <c r="D29" s="440"/>
      <c r="E29" s="95" t="s">
        <v>227</v>
      </c>
      <c r="F29" s="284" t="s">
        <v>19</v>
      </c>
      <c r="G29" s="284" t="s">
        <v>19</v>
      </c>
      <c r="H29" s="282" t="s">
        <v>38</v>
      </c>
      <c r="I29" s="284" t="s">
        <v>19</v>
      </c>
      <c r="J29" s="284" t="s">
        <v>19</v>
      </c>
      <c r="K29" s="66" t="s">
        <v>19</v>
      </c>
      <c r="L29" s="66" t="s">
        <v>19</v>
      </c>
      <c r="M29" s="66" t="s">
        <v>19</v>
      </c>
      <c r="O29" s="281"/>
      <c r="P29" s="281"/>
      <c r="Q29" s="281"/>
      <c r="R29" s="281"/>
      <c r="S29" s="281"/>
      <c r="T29" s="281"/>
      <c r="U29" s="281"/>
      <c r="V29" s="281"/>
      <c r="W29" s="281"/>
      <c r="X29" s="281"/>
      <c r="Y29" s="281"/>
      <c r="Z29" s="281"/>
      <c r="AA29" s="281"/>
      <c r="AB29" s="281"/>
      <c r="AC29" s="281"/>
      <c r="AD29" s="281"/>
      <c r="AE29" s="281"/>
      <c r="AF29" s="281"/>
      <c r="AG29" s="281"/>
      <c r="AH29" s="281"/>
      <c r="AI29" s="281"/>
      <c r="AJ29" s="281"/>
      <c r="AK29" s="281"/>
      <c r="AL29" s="281"/>
      <c r="AM29" s="281"/>
      <c r="AN29" s="3"/>
    </row>
    <row r="30" spans="1:40" s="5" customFormat="1" x14ac:dyDescent="0.25">
      <c r="A30" s="439"/>
      <c r="B30" s="440"/>
      <c r="C30" s="441"/>
      <c r="D30" s="440"/>
      <c r="E30" s="95" t="s">
        <v>228</v>
      </c>
      <c r="F30" s="284" t="s">
        <v>19</v>
      </c>
      <c r="G30" s="284" t="s">
        <v>19</v>
      </c>
      <c r="H30" s="282" t="s">
        <v>231</v>
      </c>
      <c r="I30" s="284" t="s">
        <v>19</v>
      </c>
      <c r="J30" s="284" t="s">
        <v>19</v>
      </c>
      <c r="K30" s="66" t="s">
        <v>19</v>
      </c>
      <c r="L30" s="66" t="s">
        <v>19</v>
      </c>
      <c r="M30" s="66" t="s">
        <v>19</v>
      </c>
      <c r="O30" s="281"/>
      <c r="P30" s="281"/>
      <c r="Q30" s="281"/>
      <c r="R30" s="281"/>
      <c r="S30" s="281"/>
      <c r="T30" s="281"/>
      <c r="U30" s="281"/>
      <c r="V30" s="281"/>
      <c r="W30" s="281"/>
      <c r="X30" s="281"/>
      <c r="Y30" s="281"/>
      <c r="Z30" s="281"/>
      <c r="AA30" s="281"/>
      <c r="AB30" s="281"/>
      <c r="AC30" s="281"/>
      <c r="AD30" s="281"/>
      <c r="AE30" s="281"/>
      <c r="AF30" s="281"/>
      <c r="AG30" s="281"/>
      <c r="AH30" s="281"/>
      <c r="AI30" s="281"/>
      <c r="AJ30" s="281"/>
      <c r="AK30" s="281"/>
      <c r="AL30" s="281"/>
      <c r="AM30" s="281"/>
      <c r="AN30" s="3"/>
    </row>
    <row r="31" spans="1:40" s="5" customFormat="1" x14ac:dyDescent="0.25">
      <c r="A31" s="439"/>
      <c r="B31" s="440"/>
      <c r="C31" s="441"/>
      <c r="D31" s="440"/>
      <c r="E31" s="95" t="s">
        <v>229</v>
      </c>
      <c r="F31" s="284" t="s">
        <v>19</v>
      </c>
      <c r="G31" s="284" t="s">
        <v>19</v>
      </c>
      <c r="H31" s="282" t="s">
        <v>39</v>
      </c>
      <c r="I31" s="284" t="s">
        <v>19</v>
      </c>
      <c r="J31" s="284" t="s">
        <v>19</v>
      </c>
      <c r="K31" s="66" t="s">
        <v>19</v>
      </c>
      <c r="L31" s="66" t="s">
        <v>19</v>
      </c>
      <c r="M31" s="66" t="s">
        <v>19</v>
      </c>
      <c r="O31" s="281"/>
      <c r="P31" s="281"/>
      <c r="Q31" s="281"/>
      <c r="R31" s="281"/>
      <c r="S31" s="281"/>
      <c r="T31" s="281"/>
      <c r="U31" s="281"/>
      <c r="V31" s="281"/>
      <c r="W31" s="281"/>
      <c r="X31" s="281"/>
      <c r="Y31" s="281"/>
      <c r="Z31" s="281"/>
      <c r="AA31" s="281"/>
      <c r="AB31" s="281"/>
      <c r="AC31" s="281"/>
      <c r="AD31" s="281"/>
      <c r="AE31" s="281"/>
      <c r="AF31" s="281"/>
      <c r="AG31" s="281"/>
      <c r="AH31" s="281"/>
      <c r="AI31" s="281"/>
      <c r="AJ31" s="281"/>
      <c r="AK31" s="281"/>
      <c r="AL31" s="281"/>
      <c r="AM31" s="281"/>
      <c r="AN31" s="3"/>
    </row>
    <row r="32" spans="1:40" s="5" customFormat="1" ht="47.25" x14ac:dyDescent="0.25">
      <c r="A32" s="438">
        <v>1</v>
      </c>
      <c r="B32" s="440" t="s">
        <v>86</v>
      </c>
      <c r="C32" s="441">
        <v>45268</v>
      </c>
      <c r="D32" s="440" t="s">
        <v>202</v>
      </c>
      <c r="E32" s="273" t="s">
        <v>90</v>
      </c>
      <c r="F32" s="102" t="s">
        <v>395</v>
      </c>
      <c r="G32" s="102" t="s">
        <v>25</v>
      </c>
      <c r="H32" s="101">
        <v>0</v>
      </c>
      <c r="I32" s="101">
        <v>1</v>
      </c>
      <c r="J32" s="101">
        <v>0</v>
      </c>
      <c r="K32" s="285">
        <v>0</v>
      </c>
      <c r="L32" s="285">
        <f>27636.41+5674.8</f>
        <v>33311.21</v>
      </c>
      <c r="M32" s="285">
        <v>0</v>
      </c>
      <c r="O32" s="281"/>
      <c r="P32" s="281"/>
      <c r="Q32" s="281"/>
      <c r="R32" s="281"/>
      <c r="S32" s="281"/>
      <c r="T32" s="281"/>
      <c r="U32" s="281"/>
      <c r="V32" s="281"/>
      <c r="W32" s="281"/>
      <c r="X32" s="281"/>
      <c r="Y32" s="281"/>
      <c r="Z32" s="281"/>
      <c r="AA32" s="281"/>
      <c r="AB32" s="281"/>
      <c r="AC32" s="281"/>
      <c r="AD32" s="281"/>
      <c r="AE32" s="281"/>
      <c r="AF32" s="281"/>
      <c r="AG32" s="281"/>
      <c r="AH32" s="281"/>
      <c r="AI32" s="281"/>
      <c r="AJ32" s="281"/>
      <c r="AK32" s="281"/>
      <c r="AL32" s="281"/>
      <c r="AM32" s="281"/>
      <c r="AN32" s="3"/>
    </row>
    <row r="33" spans="1:40" s="5" customFormat="1" x14ac:dyDescent="0.25">
      <c r="A33" s="439"/>
      <c r="B33" s="440"/>
      <c r="C33" s="441"/>
      <c r="D33" s="440"/>
      <c r="E33" s="95" t="s">
        <v>227</v>
      </c>
      <c r="F33" s="284" t="s">
        <v>19</v>
      </c>
      <c r="G33" s="284" t="s">
        <v>19</v>
      </c>
      <c r="H33" s="282" t="s">
        <v>58</v>
      </c>
      <c r="I33" s="284" t="s">
        <v>19</v>
      </c>
      <c r="J33" s="284" t="s">
        <v>19</v>
      </c>
      <c r="K33" s="66" t="s">
        <v>19</v>
      </c>
      <c r="L33" s="66" t="s">
        <v>19</v>
      </c>
      <c r="M33" s="66" t="s">
        <v>19</v>
      </c>
      <c r="O33" s="281"/>
      <c r="P33" s="281"/>
      <c r="Q33" s="281"/>
      <c r="R33" s="281"/>
      <c r="S33" s="281"/>
      <c r="T33" s="281"/>
      <c r="U33" s="281"/>
      <c r="V33" s="281"/>
      <c r="W33" s="281"/>
      <c r="X33" s="281"/>
      <c r="Y33" s="281"/>
      <c r="Z33" s="281"/>
      <c r="AA33" s="281"/>
      <c r="AB33" s="281"/>
      <c r="AC33" s="281"/>
      <c r="AD33" s="281"/>
      <c r="AE33" s="281"/>
      <c r="AF33" s="281"/>
      <c r="AG33" s="281"/>
      <c r="AH33" s="281"/>
      <c r="AI33" s="281"/>
      <c r="AJ33" s="281"/>
      <c r="AK33" s="281"/>
      <c r="AL33" s="281"/>
      <c r="AM33" s="281"/>
      <c r="AN33" s="3"/>
    </row>
    <row r="34" spans="1:40" s="5" customFormat="1" x14ac:dyDescent="0.25">
      <c r="A34" s="439"/>
      <c r="B34" s="440"/>
      <c r="C34" s="441"/>
      <c r="D34" s="440"/>
      <c r="E34" s="95" t="s">
        <v>228</v>
      </c>
      <c r="F34" s="284" t="s">
        <v>19</v>
      </c>
      <c r="G34" s="284" t="s">
        <v>19</v>
      </c>
      <c r="H34" s="284" t="s">
        <v>19</v>
      </c>
      <c r="I34" s="282" t="s">
        <v>37</v>
      </c>
      <c r="J34" s="284" t="s">
        <v>19</v>
      </c>
      <c r="K34" s="66" t="s">
        <v>19</v>
      </c>
      <c r="L34" s="66" t="s">
        <v>19</v>
      </c>
      <c r="M34" s="66" t="s">
        <v>19</v>
      </c>
      <c r="O34" s="281"/>
      <c r="P34" s="281"/>
      <c r="Q34" s="281"/>
      <c r="R34" s="281"/>
      <c r="S34" s="281"/>
      <c r="T34" s="281"/>
      <c r="U34" s="281"/>
      <c r="V34" s="281"/>
      <c r="W34" s="281"/>
      <c r="X34" s="281"/>
      <c r="Y34" s="281"/>
      <c r="Z34" s="281"/>
      <c r="AA34" s="281"/>
      <c r="AB34" s="281"/>
      <c r="AC34" s="281"/>
      <c r="AD34" s="281"/>
      <c r="AE34" s="281"/>
      <c r="AF34" s="281"/>
      <c r="AG34" s="281"/>
      <c r="AH34" s="281"/>
      <c r="AI34" s="281"/>
      <c r="AJ34" s="281"/>
      <c r="AK34" s="281"/>
      <c r="AL34" s="281"/>
      <c r="AM34" s="281"/>
      <c r="AN34" s="3"/>
    </row>
    <row r="35" spans="1:40" s="5" customFormat="1" x14ac:dyDescent="0.25">
      <c r="A35" s="439"/>
      <c r="B35" s="440"/>
      <c r="C35" s="441"/>
      <c r="D35" s="440"/>
      <c r="E35" s="95" t="s">
        <v>229</v>
      </c>
      <c r="F35" s="284" t="s">
        <v>19</v>
      </c>
      <c r="G35" s="284" t="s">
        <v>19</v>
      </c>
      <c r="H35" s="284" t="s">
        <v>19</v>
      </c>
      <c r="I35" s="282" t="s">
        <v>73</v>
      </c>
      <c r="J35" s="284" t="s">
        <v>19</v>
      </c>
      <c r="K35" s="66" t="s">
        <v>19</v>
      </c>
      <c r="L35" s="66" t="s">
        <v>19</v>
      </c>
      <c r="M35" s="66" t="s">
        <v>19</v>
      </c>
      <c r="O35" s="281"/>
      <c r="P35" s="281"/>
      <c r="Q35" s="281"/>
      <c r="R35" s="281"/>
      <c r="S35" s="281"/>
      <c r="T35" s="281"/>
      <c r="U35" s="281"/>
      <c r="V35" s="281"/>
      <c r="W35" s="281"/>
      <c r="X35" s="281"/>
      <c r="Y35" s="281"/>
      <c r="Z35" s="281"/>
      <c r="AA35" s="281"/>
      <c r="AB35" s="281"/>
      <c r="AC35" s="281"/>
      <c r="AD35" s="281"/>
      <c r="AE35" s="281"/>
      <c r="AF35" s="281"/>
      <c r="AG35" s="281"/>
      <c r="AH35" s="281"/>
      <c r="AI35" s="281"/>
      <c r="AJ35" s="281"/>
      <c r="AK35" s="281"/>
      <c r="AL35" s="281"/>
      <c r="AM35" s="281"/>
      <c r="AN35" s="3"/>
    </row>
    <row r="36" spans="1:40" s="5" customFormat="1" ht="30" customHeight="1" x14ac:dyDescent="0.25">
      <c r="A36" s="438">
        <v>1</v>
      </c>
      <c r="B36" s="440" t="s">
        <v>86</v>
      </c>
      <c r="C36" s="441">
        <v>45270</v>
      </c>
      <c r="D36" s="440" t="s">
        <v>202</v>
      </c>
      <c r="E36" s="417" t="s">
        <v>91</v>
      </c>
      <c r="F36" s="102" t="s">
        <v>398</v>
      </c>
      <c r="G36" s="102" t="s">
        <v>25</v>
      </c>
      <c r="H36" s="101">
        <v>1</v>
      </c>
      <c r="I36" s="101">
        <v>0</v>
      </c>
      <c r="J36" s="101">
        <v>0</v>
      </c>
      <c r="K36" s="428">
        <f>16963.8+111.66</f>
        <v>17075.46</v>
      </c>
      <c r="L36" s="428">
        <v>0</v>
      </c>
      <c r="M36" s="428">
        <v>0</v>
      </c>
      <c r="O36" s="281"/>
      <c r="P36" s="281"/>
      <c r="Q36" s="281"/>
      <c r="R36" s="281"/>
      <c r="S36" s="281"/>
      <c r="T36" s="281"/>
      <c r="U36" s="281"/>
      <c r="V36" s="281"/>
      <c r="W36" s="281"/>
      <c r="X36" s="281"/>
      <c r="Y36" s="281"/>
      <c r="Z36" s="281"/>
      <c r="AA36" s="281"/>
      <c r="AB36" s="281"/>
      <c r="AC36" s="281"/>
      <c r="AD36" s="281"/>
      <c r="AE36" s="281"/>
      <c r="AF36" s="281"/>
      <c r="AG36" s="281"/>
      <c r="AH36" s="281"/>
      <c r="AI36" s="281"/>
      <c r="AJ36" s="281"/>
      <c r="AK36" s="281"/>
      <c r="AL36" s="281"/>
      <c r="AM36" s="281"/>
      <c r="AN36" s="3"/>
    </row>
    <row r="37" spans="1:40" s="5" customFormat="1" ht="30" customHeight="1" x14ac:dyDescent="0.25">
      <c r="A37" s="438"/>
      <c r="B37" s="440"/>
      <c r="C37" s="441"/>
      <c r="D37" s="440"/>
      <c r="E37" s="418"/>
      <c r="F37" s="101" t="s">
        <v>24</v>
      </c>
      <c r="G37" s="102" t="s">
        <v>25</v>
      </c>
      <c r="H37" s="101">
        <v>1</v>
      </c>
      <c r="I37" s="101">
        <v>0</v>
      </c>
      <c r="J37" s="101">
        <v>0</v>
      </c>
      <c r="K37" s="446"/>
      <c r="L37" s="446"/>
      <c r="M37" s="446"/>
      <c r="O37" s="281"/>
      <c r="P37" s="281"/>
      <c r="Q37" s="281"/>
      <c r="R37" s="281"/>
      <c r="S37" s="281"/>
      <c r="T37" s="281"/>
      <c r="U37" s="281"/>
      <c r="V37" s="281"/>
      <c r="W37" s="281"/>
      <c r="X37" s="281"/>
      <c r="Y37" s="281"/>
      <c r="Z37" s="281"/>
      <c r="AA37" s="281"/>
      <c r="AB37" s="281"/>
      <c r="AC37" s="281"/>
      <c r="AD37" s="281"/>
      <c r="AE37" s="281"/>
      <c r="AF37" s="281"/>
      <c r="AG37" s="281"/>
      <c r="AH37" s="281"/>
      <c r="AI37" s="281"/>
      <c r="AJ37" s="281"/>
      <c r="AK37" s="281"/>
      <c r="AL37" s="281"/>
      <c r="AM37" s="281"/>
      <c r="AN37" s="3"/>
    </row>
    <row r="38" spans="1:40" s="5" customFormat="1" x14ac:dyDescent="0.25">
      <c r="A38" s="439"/>
      <c r="B38" s="440"/>
      <c r="C38" s="441"/>
      <c r="D38" s="440"/>
      <c r="E38" s="95" t="s">
        <v>393</v>
      </c>
      <c r="F38" s="284" t="s">
        <v>19</v>
      </c>
      <c r="G38" s="284" t="s">
        <v>19</v>
      </c>
      <c r="H38" s="283" t="s">
        <v>38</v>
      </c>
      <c r="I38" s="284" t="s">
        <v>19</v>
      </c>
      <c r="J38" s="284" t="s">
        <v>19</v>
      </c>
      <c r="K38" s="66" t="s">
        <v>19</v>
      </c>
      <c r="L38" s="66" t="s">
        <v>19</v>
      </c>
      <c r="M38" s="66" t="s">
        <v>19</v>
      </c>
      <c r="O38" s="281"/>
      <c r="P38" s="281"/>
      <c r="Q38" s="281"/>
      <c r="R38" s="281"/>
      <c r="S38" s="281"/>
      <c r="T38" s="281"/>
      <c r="U38" s="281"/>
      <c r="V38" s="281"/>
      <c r="W38" s="281"/>
      <c r="X38" s="281"/>
      <c r="Y38" s="281"/>
      <c r="Z38" s="281"/>
      <c r="AA38" s="281"/>
      <c r="AB38" s="281"/>
      <c r="AC38" s="281"/>
      <c r="AD38" s="281"/>
      <c r="AE38" s="281"/>
      <c r="AF38" s="281"/>
      <c r="AG38" s="281"/>
      <c r="AH38" s="281"/>
      <c r="AI38" s="281"/>
      <c r="AJ38" s="281"/>
      <c r="AK38" s="281"/>
      <c r="AL38" s="281"/>
      <c r="AM38" s="281"/>
      <c r="AN38" s="3"/>
    </row>
    <row r="39" spans="1:40" s="5" customFormat="1" x14ac:dyDescent="0.25">
      <c r="A39" s="439"/>
      <c r="B39" s="440"/>
      <c r="C39" s="441"/>
      <c r="D39" s="440"/>
      <c r="E39" s="95" t="s">
        <v>394</v>
      </c>
      <c r="F39" s="284" t="s">
        <v>19</v>
      </c>
      <c r="G39" s="284" t="s">
        <v>19</v>
      </c>
      <c r="H39" s="283" t="s">
        <v>38</v>
      </c>
      <c r="I39" s="284" t="s">
        <v>19</v>
      </c>
      <c r="J39" s="284" t="s">
        <v>19</v>
      </c>
      <c r="K39" s="66" t="s">
        <v>19</v>
      </c>
      <c r="L39" s="66" t="s">
        <v>19</v>
      </c>
      <c r="M39" s="66" t="s">
        <v>19</v>
      </c>
      <c r="O39" s="281"/>
      <c r="P39" s="281"/>
      <c r="Q39" s="281"/>
      <c r="R39" s="281"/>
      <c r="S39" s="281"/>
      <c r="T39" s="281"/>
      <c r="U39" s="281"/>
      <c r="V39" s="281"/>
      <c r="W39" s="281"/>
      <c r="X39" s="281"/>
      <c r="Y39" s="281"/>
      <c r="Z39" s="281"/>
      <c r="AA39" s="281"/>
      <c r="AB39" s="281"/>
      <c r="AC39" s="281"/>
      <c r="AD39" s="281"/>
      <c r="AE39" s="281"/>
      <c r="AF39" s="281"/>
      <c r="AG39" s="281"/>
      <c r="AH39" s="281"/>
      <c r="AI39" s="281"/>
      <c r="AJ39" s="281"/>
      <c r="AK39" s="281"/>
      <c r="AL39" s="281"/>
      <c r="AM39" s="281"/>
      <c r="AN39" s="3"/>
    </row>
    <row r="40" spans="1:40" s="5" customFormat="1" x14ac:dyDescent="0.25">
      <c r="A40" s="439"/>
      <c r="B40" s="440"/>
      <c r="C40" s="441"/>
      <c r="D40" s="440"/>
      <c r="E40" s="95" t="s">
        <v>227</v>
      </c>
      <c r="F40" s="284" t="s">
        <v>19</v>
      </c>
      <c r="G40" s="284" t="s">
        <v>19</v>
      </c>
      <c r="H40" s="283" t="s">
        <v>232</v>
      </c>
      <c r="I40" s="284" t="s">
        <v>19</v>
      </c>
      <c r="J40" s="284" t="s">
        <v>19</v>
      </c>
      <c r="K40" s="66" t="s">
        <v>19</v>
      </c>
      <c r="L40" s="66" t="s">
        <v>19</v>
      </c>
      <c r="M40" s="66" t="s">
        <v>19</v>
      </c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  <c r="AA40" s="281"/>
      <c r="AB40" s="281"/>
      <c r="AC40" s="281"/>
      <c r="AD40" s="281"/>
      <c r="AE40" s="281"/>
      <c r="AF40" s="281"/>
      <c r="AG40" s="281"/>
      <c r="AH40" s="281"/>
      <c r="AI40" s="281"/>
      <c r="AJ40" s="281"/>
      <c r="AK40" s="281"/>
      <c r="AL40" s="281"/>
      <c r="AM40" s="281"/>
      <c r="AN40" s="3"/>
    </row>
    <row r="41" spans="1:40" s="5" customFormat="1" x14ac:dyDescent="0.25">
      <c r="A41" s="439"/>
      <c r="B41" s="440"/>
      <c r="C41" s="441"/>
      <c r="D41" s="440"/>
      <c r="E41" s="95" t="s">
        <v>228</v>
      </c>
      <c r="F41" s="284" t="s">
        <v>19</v>
      </c>
      <c r="G41" s="284" t="s">
        <v>19</v>
      </c>
      <c r="H41" s="283" t="s">
        <v>230</v>
      </c>
      <c r="I41" s="284" t="s">
        <v>19</v>
      </c>
      <c r="J41" s="284" t="s">
        <v>19</v>
      </c>
      <c r="K41" s="66" t="s">
        <v>19</v>
      </c>
      <c r="L41" s="66" t="s">
        <v>19</v>
      </c>
      <c r="M41" s="66" t="s">
        <v>19</v>
      </c>
      <c r="O41" s="281"/>
      <c r="P41" s="281"/>
      <c r="Q41" s="281"/>
      <c r="R41" s="281"/>
      <c r="S41" s="281"/>
      <c r="T41" s="281"/>
      <c r="U41" s="281"/>
      <c r="V41" s="281"/>
      <c r="W41" s="281"/>
      <c r="X41" s="281"/>
      <c r="Y41" s="281"/>
      <c r="Z41" s="281"/>
      <c r="AA41" s="281"/>
      <c r="AB41" s="281"/>
      <c r="AC41" s="281"/>
      <c r="AD41" s="281"/>
      <c r="AE41" s="281"/>
      <c r="AF41" s="281"/>
      <c r="AG41" s="281"/>
      <c r="AH41" s="281"/>
      <c r="AI41" s="281"/>
      <c r="AJ41" s="281"/>
      <c r="AK41" s="281"/>
      <c r="AL41" s="281"/>
      <c r="AM41" s="281"/>
      <c r="AN41" s="3"/>
    </row>
    <row r="42" spans="1:40" s="5" customFormat="1" x14ac:dyDescent="0.25">
      <c r="A42" s="439"/>
      <c r="B42" s="440"/>
      <c r="C42" s="441"/>
      <c r="D42" s="440"/>
      <c r="E42" s="95" t="s">
        <v>229</v>
      </c>
      <c r="F42" s="284" t="s">
        <v>19</v>
      </c>
      <c r="G42" s="284" t="s">
        <v>19</v>
      </c>
      <c r="H42" s="283" t="s">
        <v>231</v>
      </c>
      <c r="I42" s="284" t="s">
        <v>19</v>
      </c>
      <c r="J42" s="284" t="s">
        <v>19</v>
      </c>
      <c r="K42" s="66" t="s">
        <v>19</v>
      </c>
      <c r="L42" s="66" t="s">
        <v>19</v>
      </c>
      <c r="M42" s="66" t="s">
        <v>19</v>
      </c>
      <c r="O42" s="281"/>
      <c r="P42" s="281"/>
      <c r="Q42" s="281"/>
      <c r="R42" s="281"/>
      <c r="S42" s="281"/>
      <c r="T42" s="281"/>
      <c r="U42" s="281"/>
      <c r="V42" s="281"/>
      <c r="W42" s="281"/>
      <c r="X42" s="281"/>
      <c r="Y42" s="281"/>
      <c r="Z42" s="281"/>
      <c r="AA42" s="281"/>
      <c r="AB42" s="281"/>
      <c r="AC42" s="281"/>
      <c r="AD42" s="281"/>
      <c r="AE42" s="281"/>
      <c r="AF42" s="281"/>
      <c r="AG42" s="281"/>
      <c r="AH42" s="281"/>
      <c r="AI42" s="281"/>
      <c r="AJ42" s="281"/>
      <c r="AK42" s="281"/>
      <c r="AL42" s="281"/>
      <c r="AM42" s="281"/>
      <c r="AN42" s="3"/>
    </row>
    <row r="43" spans="1:40" s="5" customFormat="1" ht="30" customHeight="1" x14ac:dyDescent="0.25">
      <c r="A43" s="438">
        <v>1</v>
      </c>
      <c r="B43" s="440" t="s">
        <v>86</v>
      </c>
      <c r="C43" s="441">
        <v>45271</v>
      </c>
      <c r="D43" s="440" t="s">
        <v>202</v>
      </c>
      <c r="E43" s="417" t="s">
        <v>92</v>
      </c>
      <c r="F43" s="102" t="s">
        <v>398</v>
      </c>
      <c r="G43" s="102" t="s">
        <v>25</v>
      </c>
      <c r="H43" s="101">
        <v>0</v>
      </c>
      <c r="I43" s="101">
        <v>1</v>
      </c>
      <c r="J43" s="101">
        <v>0</v>
      </c>
      <c r="K43" s="428">
        <v>0</v>
      </c>
      <c r="L43" s="428">
        <f>16556.17-7309.89</f>
        <v>9246.2799999999988</v>
      </c>
      <c r="M43" s="428">
        <v>0</v>
      </c>
      <c r="O43" s="281"/>
      <c r="P43" s="281"/>
      <c r="Q43" s="281"/>
      <c r="R43" s="281"/>
      <c r="S43" s="281"/>
      <c r="T43" s="281"/>
      <c r="U43" s="281"/>
      <c r="V43" s="281"/>
      <c r="W43" s="281"/>
      <c r="X43" s="281"/>
      <c r="Y43" s="281"/>
      <c r="Z43" s="281"/>
      <c r="AA43" s="281"/>
      <c r="AB43" s="281"/>
      <c r="AC43" s="281"/>
      <c r="AD43" s="281"/>
      <c r="AE43" s="281"/>
      <c r="AF43" s="281"/>
      <c r="AG43" s="281"/>
      <c r="AH43" s="281"/>
      <c r="AI43" s="281"/>
      <c r="AJ43" s="281"/>
      <c r="AK43" s="281"/>
      <c r="AL43" s="281"/>
      <c r="AM43" s="281"/>
      <c r="AN43" s="3"/>
    </row>
    <row r="44" spans="1:40" s="5" customFormat="1" ht="30" customHeight="1" x14ac:dyDescent="0.25">
      <c r="A44" s="438"/>
      <c r="B44" s="440"/>
      <c r="C44" s="441"/>
      <c r="D44" s="440"/>
      <c r="E44" s="418"/>
      <c r="F44" s="101" t="s">
        <v>24</v>
      </c>
      <c r="G44" s="102" t="s">
        <v>25</v>
      </c>
      <c r="H44" s="101">
        <v>0</v>
      </c>
      <c r="I44" s="101">
        <v>0</v>
      </c>
      <c r="J44" s="101">
        <v>0</v>
      </c>
      <c r="K44" s="446"/>
      <c r="L44" s="446"/>
      <c r="M44" s="446"/>
      <c r="O44" s="281"/>
      <c r="P44" s="281"/>
      <c r="Q44" s="281"/>
      <c r="R44" s="281"/>
      <c r="S44" s="281"/>
      <c r="T44" s="281"/>
      <c r="U44" s="281"/>
      <c r="V44" s="281"/>
      <c r="W44" s="281"/>
      <c r="X44" s="281"/>
      <c r="Y44" s="281"/>
      <c r="Z44" s="281"/>
      <c r="AA44" s="281"/>
      <c r="AB44" s="281"/>
      <c r="AC44" s="281"/>
      <c r="AD44" s="281"/>
      <c r="AE44" s="281"/>
      <c r="AF44" s="281"/>
      <c r="AG44" s="281"/>
      <c r="AH44" s="281"/>
      <c r="AI44" s="281"/>
      <c r="AJ44" s="281"/>
      <c r="AK44" s="281"/>
      <c r="AL44" s="281"/>
      <c r="AM44" s="281"/>
      <c r="AN44" s="3"/>
    </row>
    <row r="45" spans="1:40" s="5" customFormat="1" x14ac:dyDescent="0.25">
      <c r="A45" s="439"/>
      <c r="B45" s="440"/>
      <c r="C45" s="441"/>
      <c r="D45" s="440"/>
      <c r="E45" s="95" t="s">
        <v>393</v>
      </c>
      <c r="F45" s="284" t="s">
        <v>19</v>
      </c>
      <c r="G45" s="284" t="s">
        <v>19</v>
      </c>
      <c r="H45" s="284" t="s">
        <v>19</v>
      </c>
      <c r="I45" s="282" t="s">
        <v>67</v>
      </c>
      <c r="J45" s="284" t="s">
        <v>19</v>
      </c>
      <c r="K45" s="66" t="s">
        <v>19</v>
      </c>
      <c r="L45" s="66" t="s">
        <v>19</v>
      </c>
      <c r="M45" s="66" t="s">
        <v>19</v>
      </c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3"/>
    </row>
    <row r="46" spans="1:40" s="5" customFormat="1" x14ac:dyDescent="0.25">
      <c r="A46" s="439"/>
      <c r="B46" s="440"/>
      <c r="C46" s="441"/>
      <c r="D46" s="440"/>
      <c r="E46" s="95" t="s">
        <v>394</v>
      </c>
      <c r="F46" s="284" t="s">
        <v>19</v>
      </c>
      <c r="G46" s="284" t="s">
        <v>19</v>
      </c>
      <c r="H46" s="284" t="s">
        <v>19</v>
      </c>
      <c r="I46" s="282" t="s">
        <v>37</v>
      </c>
      <c r="J46" s="284" t="s">
        <v>19</v>
      </c>
      <c r="K46" s="66" t="s">
        <v>19</v>
      </c>
      <c r="L46" s="66" t="s">
        <v>19</v>
      </c>
      <c r="M46" s="66" t="s">
        <v>19</v>
      </c>
      <c r="O46" s="281"/>
      <c r="P46" s="281"/>
      <c r="Q46" s="281"/>
      <c r="R46" s="281"/>
      <c r="S46" s="281"/>
      <c r="T46" s="281"/>
      <c r="U46" s="281"/>
      <c r="V46" s="281"/>
      <c r="W46" s="281"/>
      <c r="X46" s="281"/>
      <c r="Y46" s="281"/>
      <c r="Z46" s="281"/>
      <c r="AA46" s="281"/>
      <c r="AB46" s="281"/>
      <c r="AC46" s="281"/>
      <c r="AD46" s="281"/>
      <c r="AE46" s="281"/>
      <c r="AF46" s="281"/>
      <c r="AG46" s="281"/>
      <c r="AH46" s="281"/>
      <c r="AI46" s="281"/>
      <c r="AJ46" s="281"/>
      <c r="AK46" s="281"/>
      <c r="AL46" s="281"/>
      <c r="AM46" s="281"/>
      <c r="AN46" s="3"/>
    </row>
    <row r="47" spans="1:40" s="5" customFormat="1" x14ac:dyDescent="0.25">
      <c r="A47" s="439"/>
      <c r="B47" s="440"/>
      <c r="C47" s="441"/>
      <c r="D47" s="440"/>
      <c r="E47" s="95" t="s">
        <v>227</v>
      </c>
      <c r="F47" s="284" t="s">
        <v>19</v>
      </c>
      <c r="G47" s="284" t="s">
        <v>19</v>
      </c>
      <c r="H47" s="284" t="s">
        <v>19</v>
      </c>
      <c r="I47" s="284" t="s">
        <v>19</v>
      </c>
      <c r="J47" s="284" t="s">
        <v>19</v>
      </c>
      <c r="K47" s="66" t="s">
        <v>19</v>
      </c>
      <c r="L47" s="66" t="s">
        <v>19</v>
      </c>
      <c r="M47" s="66" t="s">
        <v>19</v>
      </c>
      <c r="O47" s="281"/>
      <c r="P47" s="281"/>
      <c r="Q47" s="281"/>
      <c r="R47" s="281"/>
      <c r="S47" s="281"/>
      <c r="T47" s="281"/>
      <c r="U47" s="281"/>
      <c r="V47" s="281"/>
      <c r="W47" s="281"/>
      <c r="X47" s="281"/>
      <c r="Y47" s="281"/>
      <c r="Z47" s="281"/>
      <c r="AA47" s="281"/>
      <c r="AB47" s="281"/>
      <c r="AC47" s="281"/>
      <c r="AD47" s="281"/>
      <c r="AE47" s="281"/>
      <c r="AF47" s="281"/>
      <c r="AG47" s="281"/>
      <c r="AH47" s="281"/>
      <c r="AI47" s="281"/>
      <c r="AJ47" s="281"/>
      <c r="AK47" s="281"/>
      <c r="AL47" s="281"/>
      <c r="AM47" s="281"/>
      <c r="AN47" s="3"/>
    </row>
    <row r="48" spans="1:40" s="5" customFormat="1" x14ac:dyDescent="0.25">
      <c r="A48" s="439"/>
      <c r="B48" s="440"/>
      <c r="C48" s="441"/>
      <c r="D48" s="440"/>
      <c r="E48" s="95" t="s">
        <v>228</v>
      </c>
      <c r="F48" s="284" t="s">
        <v>19</v>
      </c>
      <c r="G48" s="284" t="s">
        <v>19</v>
      </c>
      <c r="H48" s="284" t="s">
        <v>19</v>
      </c>
      <c r="I48" s="284" t="s">
        <v>19</v>
      </c>
      <c r="J48" s="284" t="s">
        <v>19</v>
      </c>
      <c r="K48" s="66" t="s">
        <v>19</v>
      </c>
      <c r="L48" s="66" t="s">
        <v>19</v>
      </c>
      <c r="M48" s="66" t="s">
        <v>19</v>
      </c>
      <c r="O48" s="281"/>
      <c r="P48" s="281"/>
      <c r="Q48" s="281"/>
      <c r="R48" s="281"/>
      <c r="S48" s="281"/>
      <c r="T48" s="281"/>
      <c r="U48" s="281"/>
      <c r="V48" s="281"/>
      <c r="W48" s="281"/>
      <c r="X48" s="281"/>
      <c r="Y48" s="281"/>
      <c r="Z48" s="281"/>
      <c r="AA48" s="281"/>
      <c r="AB48" s="281"/>
      <c r="AC48" s="281"/>
      <c r="AD48" s="281"/>
      <c r="AE48" s="281"/>
      <c r="AF48" s="281"/>
      <c r="AG48" s="281"/>
      <c r="AH48" s="281"/>
      <c r="AI48" s="281"/>
      <c r="AJ48" s="281"/>
      <c r="AK48" s="281"/>
      <c r="AL48" s="281"/>
      <c r="AM48" s="281"/>
      <c r="AN48" s="3"/>
    </row>
    <row r="49" spans="1:40" s="5" customFormat="1" x14ac:dyDescent="0.25">
      <c r="A49" s="439"/>
      <c r="B49" s="440"/>
      <c r="C49" s="441"/>
      <c r="D49" s="440"/>
      <c r="E49" s="95" t="s">
        <v>229</v>
      </c>
      <c r="F49" s="284" t="s">
        <v>19</v>
      </c>
      <c r="G49" s="284" t="s">
        <v>19</v>
      </c>
      <c r="H49" s="284" t="s">
        <v>19</v>
      </c>
      <c r="I49" s="284" t="s">
        <v>19</v>
      </c>
      <c r="J49" s="284" t="s">
        <v>19</v>
      </c>
      <c r="K49" s="66" t="s">
        <v>19</v>
      </c>
      <c r="L49" s="66" t="s">
        <v>19</v>
      </c>
      <c r="M49" s="66" t="s">
        <v>19</v>
      </c>
      <c r="O49" s="281"/>
      <c r="P49" s="281"/>
      <c r="Q49" s="281"/>
      <c r="R49" s="281"/>
      <c r="S49" s="281"/>
      <c r="T49" s="281"/>
      <c r="U49" s="281"/>
      <c r="V49" s="281"/>
      <c r="W49" s="281"/>
      <c r="X49" s="281"/>
      <c r="Y49" s="281"/>
      <c r="Z49" s="281"/>
      <c r="AA49" s="281"/>
      <c r="AB49" s="281"/>
      <c r="AC49" s="281"/>
      <c r="AD49" s="281"/>
      <c r="AE49" s="281"/>
      <c r="AF49" s="281"/>
      <c r="AG49" s="281"/>
      <c r="AH49" s="281"/>
      <c r="AI49" s="281"/>
      <c r="AJ49" s="281"/>
      <c r="AK49" s="281"/>
      <c r="AL49" s="281"/>
      <c r="AM49" s="281"/>
      <c r="AN49" s="3"/>
    </row>
    <row r="50" spans="1:40" s="5" customFormat="1" ht="30" customHeight="1" x14ac:dyDescent="0.25">
      <c r="A50" s="438">
        <v>1</v>
      </c>
      <c r="B50" s="440" t="s">
        <v>86</v>
      </c>
      <c r="C50" s="441">
        <v>45272</v>
      </c>
      <c r="D50" s="440" t="s">
        <v>202</v>
      </c>
      <c r="E50" s="417" t="s">
        <v>396</v>
      </c>
      <c r="F50" s="102" t="s">
        <v>398</v>
      </c>
      <c r="G50" s="102" t="s">
        <v>25</v>
      </c>
      <c r="H50" s="101">
        <v>0</v>
      </c>
      <c r="I50" s="101">
        <v>1</v>
      </c>
      <c r="J50" s="101">
        <v>0</v>
      </c>
      <c r="K50" s="428">
        <v>0</v>
      </c>
      <c r="L50" s="428">
        <f>27347.96-19169.75</f>
        <v>8178.2099999999991</v>
      </c>
      <c r="M50" s="428">
        <v>0</v>
      </c>
      <c r="O50" s="281"/>
      <c r="P50" s="281"/>
      <c r="Q50" s="281"/>
      <c r="R50" s="281"/>
      <c r="S50" s="281"/>
      <c r="T50" s="281"/>
      <c r="U50" s="281"/>
      <c r="V50" s="281"/>
      <c r="W50" s="281"/>
      <c r="X50" s="281"/>
      <c r="Y50" s="281"/>
      <c r="Z50" s="281"/>
      <c r="AA50" s="281"/>
      <c r="AB50" s="281"/>
      <c r="AC50" s="281"/>
      <c r="AD50" s="281"/>
      <c r="AE50" s="281"/>
      <c r="AF50" s="281"/>
      <c r="AG50" s="281"/>
      <c r="AH50" s="281"/>
      <c r="AI50" s="281"/>
      <c r="AJ50" s="281"/>
      <c r="AK50" s="281"/>
      <c r="AL50" s="281"/>
      <c r="AM50" s="281"/>
      <c r="AN50" s="3"/>
    </row>
    <row r="51" spans="1:40" s="5" customFormat="1" ht="30" customHeight="1" x14ac:dyDescent="0.25">
      <c r="A51" s="438"/>
      <c r="B51" s="440"/>
      <c r="C51" s="441"/>
      <c r="D51" s="440"/>
      <c r="E51" s="418"/>
      <c r="F51" s="101" t="s">
        <v>24</v>
      </c>
      <c r="G51" s="102" t="s">
        <v>25</v>
      </c>
      <c r="H51" s="101">
        <v>0</v>
      </c>
      <c r="I51" s="101">
        <v>0</v>
      </c>
      <c r="J51" s="101">
        <v>0</v>
      </c>
      <c r="K51" s="446"/>
      <c r="L51" s="446"/>
      <c r="M51" s="446"/>
      <c r="O51" s="281"/>
      <c r="P51" s="281"/>
      <c r="Q51" s="281"/>
      <c r="R51" s="281"/>
      <c r="S51" s="281"/>
      <c r="T51" s="281"/>
      <c r="U51" s="281"/>
      <c r="V51" s="281"/>
      <c r="W51" s="281"/>
      <c r="X51" s="281"/>
      <c r="Y51" s="281"/>
      <c r="Z51" s="281"/>
      <c r="AA51" s="281"/>
      <c r="AB51" s="281"/>
      <c r="AC51" s="281"/>
      <c r="AD51" s="281"/>
      <c r="AE51" s="281"/>
      <c r="AF51" s="281"/>
      <c r="AG51" s="281"/>
      <c r="AH51" s="281"/>
      <c r="AI51" s="281"/>
      <c r="AJ51" s="281"/>
      <c r="AK51" s="281"/>
      <c r="AL51" s="281"/>
      <c r="AM51" s="281"/>
      <c r="AN51" s="3"/>
    </row>
    <row r="52" spans="1:40" s="5" customFormat="1" x14ac:dyDescent="0.25">
      <c r="A52" s="439"/>
      <c r="B52" s="440"/>
      <c r="C52" s="441"/>
      <c r="D52" s="440"/>
      <c r="E52" s="95" t="s">
        <v>393</v>
      </c>
      <c r="F52" s="284" t="s">
        <v>19</v>
      </c>
      <c r="G52" s="284" t="s">
        <v>19</v>
      </c>
      <c r="H52" s="284" t="s">
        <v>19</v>
      </c>
      <c r="I52" s="282" t="s">
        <v>67</v>
      </c>
      <c r="J52" s="284" t="s">
        <v>19</v>
      </c>
      <c r="K52" s="66" t="s">
        <v>19</v>
      </c>
      <c r="L52" s="66" t="s">
        <v>19</v>
      </c>
      <c r="M52" s="66" t="s">
        <v>19</v>
      </c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1"/>
      <c r="AH52" s="281"/>
      <c r="AI52" s="281"/>
      <c r="AJ52" s="281"/>
      <c r="AK52" s="281"/>
      <c r="AL52" s="281"/>
      <c r="AM52" s="281"/>
      <c r="AN52" s="3"/>
    </row>
    <row r="53" spans="1:40" s="5" customFormat="1" x14ac:dyDescent="0.25">
      <c r="A53" s="439"/>
      <c r="B53" s="440"/>
      <c r="C53" s="441"/>
      <c r="D53" s="440"/>
      <c r="E53" s="95" t="s">
        <v>394</v>
      </c>
      <c r="F53" s="284" t="s">
        <v>19</v>
      </c>
      <c r="G53" s="284" t="s">
        <v>19</v>
      </c>
      <c r="H53" s="284" t="s">
        <v>19</v>
      </c>
      <c r="I53" s="282" t="s">
        <v>37</v>
      </c>
      <c r="J53" s="284" t="s">
        <v>19</v>
      </c>
      <c r="K53" s="66" t="s">
        <v>19</v>
      </c>
      <c r="L53" s="66" t="s">
        <v>19</v>
      </c>
      <c r="M53" s="66" t="s">
        <v>19</v>
      </c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281"/>
      <c r="AA53" s="281"/>
      <c r="AB53" s="281"/>
      <c r="AC53" s="281"/>
      <c r="AD53" s="281"/>
      <c r="AE53" s="281"/>
      <c r="AF53" s="281"/>
      <c r="AG53" s="281"/>
      <c r="AH53" s="281"/>
      <c r="AI53" s="281"/>
      <c r="AJ53" s="281"/>
      <c r="AK53" s="281"/>
      <c r="AL53" s="281"/>
      <c r="AM53" s="281"/>
      <c r="AN53" s="3"/>
    </row>
    <row r="54" spans="1:40" s="5" customFormat="1" x14ac:dyDescent="0.25">
      <c r="A54" s="439"/>
      <c r="B54" s="440"/>
      <c r="C54" s="441"/>
      <c r="D54" s="440"/>
      <c r="E54" s="95" t="s">
        <v>227</v>
      </c>
      <c r="F54" s="284" t="s">
        <v>19</v>
      </c>
      <c r="G54" s="284" t="s">
        <v>19</v>
      </c>
      <c r="H54" s="284" t="s">
        <v>19</v>
      </c>
      <c r="I54" s="284" t="s">
        <v>19</v>
      </c>
      <c r="J54" s="284" t="s">
        <v>19</v>
      </c>
      <c r="K54" s="66" t="s">
        <v>19</v>
      </c>
      <c r="L54" s="66" t="s">
        <v>19</v>
      </c>
      <c r="M54" s="66" t="s">
        <v>19</v>
      </c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281"/>
      <c r="AA54" s="281"/>
      <c r="AB54" s="281"/>
      <c r="AC54" s="281"/>
      <c r="AD54" s="281"/>
      <c r="AE54" s="281"/>
      <c r="AF54" s="281"/>
      <c r="AG54" s="281"/>
      <c r="AH54" s="281"/>
      <c r="AI54" s="281"/>
      <c r="AJ54" s="281"/>
      <c r="AK54" s="281"/>
      <c r="AL54" s="281"/>
      <c r="AM54" s="281"/>
      <c r="AN54" s="3"/>
    </row>
    <row r="55" spans="1:40" s="5" customFormat="1" x14ac:dyDescent="0.25">
      <c r="A55" s="439"/>
      <c r="B55" s="440"/>
      <c r="C55" s="441"/>
      <c r="D55" s="440"/>
      <c r="E55" s="95" t="s">
        <v>228</v>
      </c>
      <c r="F55" s="284" t="s">
        <v>19</v>
      </c>
      <c r="G55" s="284" t="s">
        <v>19</v>
      </c>
      <c r="H55" s="284" t="s">
        <v>19</v>
      </c>
      <c r="I55" s="284" t="s">
        <v>19</v>
      </c>
      <c r="J55" s="284" t="s">
        <v>19</v>
      </c>
      <c r="K55" s="66" t="s">
        <v>19</v>
      </c>
      <c r="L55" s="66" t="s">
        <v>19</v>
      </c>
      <c r="M55" s="66" t="s">
        <v>19</v>
      </c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1"/>
      <c r="AG55" s="281"/>
      <c r="AH55" s="281"/>
      <c r="AI55" s="281"/>
      <c r="AJ55" s="281"/>
      <c r="AK55" s="281"/>
      <c r="AL55" s="281"/>
      <c r="AM55" s="281"/>
      <c r="AN55" s="3"/>
    </row>
    <row r="56" spans="1:40" s="5" customFormat="1" x14ac:dyDescent="0.25">
      <c r="A56" s="439"/>
      <c r="B56" s="440"/>
      <c r="C56" s="441"/>
      <c r="D56" s="440"/>
      <c r="E56" s="95" t="s">
        <v>229</v>
      </c>
      <c r="F56" s="284" t="s">
        <v>19</v>
      </c>
      <c r="G56" s="284" t="s">
        <v>19</v>
      </c>
      <c r="H56" s="284" t="s">
        <v>19</v>
      </c>
      <c r="I56" s="284" t="s">
        <v>19</v>
      </c>
      <c r="J56" s="284" t="s">
        <v>19</v>
      </c>
      <c r="K56" s="66" t="s">
        <v>19</v>
      </c>
      <c r="L56" s="66" t="s">
        <v>19</v>
      </c>
      <c r="M56" s="66" t="s">
        <v>19</v>
      </c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281"/>
      <c r="AH56" s="281"/>
      <c r="AI56" s="281"/>
      <c r="AJ56" s="281"/>
      <c r="AK56" s="281"/>
      <c r="AL56" s="281"/>
      <c r="AM56" s="281"/>
      <c r="AN56" s="3"/>
    </row>
    <row r="57" spans="1:40" s="5" customFormat="1" ht="30" customHeight="1" x14ac:dyDescent="0.25">
      <c r="A57" s="438">
        <v>1</v>
      </c>
      <c r="B57" s="440" t="s">
        <v>86</v>
      </c>
      <c r="C57" s="441">
        <v>45273</v>
      </c>
      <c r="D57" s="440" t="s">
        <v>202</v>
      </c>
      <c r="E57" s="417" t="s">
        <v>93</v>
      </c>
      <c r="F57" s="102" t="s">
        <v>398</v>
      </c>
      <c r="G57" s="102" t="s">
        <v>25</v>
      </c>
      <c r="H57" s="101">
        <v>1</v>
      </c>
      <c r="I57" s="101">
        <v>0</v>
      </c>
      <c r="J57" s="101">
        <v>0</v>
      </c>
      <c r="K57" s="428">
        <v>4698.4399999999996</v>
      </c>
      <c r="L57" s="428">
        <v>6328.73</v>
      </c>
      <c r="M57" s="428">
        <v>0</v>
      </c>
      <c r="O57" s="281"/>
      <c r="P57" s="281"/>
      <c r="Q57" s="281"/>
      <c r="R57" s="281"/>
      <c r="S57" s="281"/>
      <c r="T57" s="281"/>
      <c r="U57" s="281"/>
      <c r="V57" s="281"/>
      <c r="W57" s="281"/>
      <c r="X57" s="281"/>
      <c r="Y57" s="281"/>
      <c r="Z57" s="281"/>
      <c r="AA57" s="281"/>
      <c r="AB57" s="281"/>
      <c r="AC57" s="281"/>
      <c r="AD57" s="281"/>
      <c r="AE57" s="281"/>
      <c r="AF57" s="281"/>
      <c r="AG57" s="281"/>
      <c r="AH57" s="281"/>
      <c r="AI57" s="281"/>
      <c r="AJ57" s="281"/>
      <c r="AK57" s="281"/>
      <c r="AL57" s="281"/>
      <c r="AM57" s="281"/>
      <c r="AN57" s="3"/>
    </row>
    <row r="58" spans="1:40" s="5" customFormat="1" ht="30" customHeight="1" x14ac:dyDescent="0.25">
      <c r="A58" s="438"/>
      <c r="B58" s="440"/>
      <c r="C58" s="441"/>
      <c r="D58" s="440"/>
      <c r="E58" s="450"/>
      <c r="F58" s="101" t="s">
        <v>24</v>
      </c>
      <c r="G58" s="102" t="s">
        <v>25</v>
      </c>
      <c r="H58" s="101">
        <v>0</v>
      </c>
      <c r="I58" s="101">
        <v>1</v>
      </c>
      <c r="J58" s="101">
        <v>0</v>
      </c>
      <c r="K58" s="446"/>
      <c r="L58" s="446"/>
      <c r="M58" s="446"/>
      <c r="O58" s="281"/>
      <c r="P58" s="281"/>
      <c r="Q58" s="281"/>
      <c r="R58" s="281"/>
      <c r="S58" s="281"/>
      <c r="T58" s="281"/>
      <c r="U58" s="281"/>
      <c r="V58" s="281"/>
      <c r="W58" s="281"/>
      <c r="X58" s="281"/>
      <c r="Y58" s="281"/>
      <c r="Z58" s="281"/>
      <c r="AA58" s="281"/>
      <c r="AB58" s="281"/>
      <c r="AC58" s="281"/>
      <c r="AD58" s="281"/>
      <c r="AE58" s="281"/>
      <c r="AF58" s="281"/>
      <c r="AG58" s="281"/>
      <c r="AH58" s="281"/>
      <c r="AI58" s="281"/>
      <c r="AJ58" s="281"/>
      <c r="AK58" s="281"/>
      <c r="AL58" s="281"/>
      <c r="AM58" s="281"/>
      <c r="AN58" s="3"/>
    </row>
    <row r="59" spans="1:40" s="5" customFormat="1" x14ac:dyDescent="0.25">
      <c r="A59" s="439"/>
      <c r="B59" s="440"/>
      <c r="C59" s="441"/>
      <c r="D59" s="440"/>
      <c r="E59" s="95" t="s">
        <v>393</v>
      </c>
      <c r="F59" s="284" t="s">
        <v>19</v>
      </c>
      <c r="G59" s="284" t="s">
        <v>19</v>
      </c>
      <c r="H59" s="282" t="s">
        <v>232</v>
      </c>
      <c r="I59" s="284" t="s">
        <v>19</v>
      </c>
      <c r="J59" s="284" t="s">
        <v>19</v>
      </c>
      <c r="K59" s="66" t="s">
        <v>19</v>
      </c>
      <c r="L59" s="66" t="s">
        <v>19</v>
      </c>
      <c r="M59" s="66" t="s">
        <v>19</v>
      </c>
      <c r="O59" s="281"/>
      <c r="P59" s="281"/>
      <c r="Q59" s="281"/>
      <c r="R59" s="281"/>
      <c r="S59" s="281"/>
      <c r="T59" s="281"/>
      <c r="U59" s="281"/>
      <c r="V59" s="281"/>
      <c r="W59" s="281"/>
      <c r="X59" s="281"/>
      <c r="Y59" s="281"/>
      <c r="Z59" s="281"/>
      <c r="AA59" s="281"/>
      <c r="AB59" s="281"/>
      <c r="AC59" s="281"/>
      <c r="AD59" s="281"/>
      <c r="AE59" s="281"/>
      <c r="AF59" s="281"/>
      <c r="AG59" s="281"/>
      <c r="AH59" s="281"/>
      <c r="AI59" s="281"/>
      <c r="AJ59" s="281"/>
      <c r="AK59" s="281"/>
      <c r="AL59" s="281"/>
      <c r="AM59" s="281"/>
      <c r="AN59" s="3"/>
    </row>
    <row r="60" spans="1:40" s="5" customFormat="1" x14ac:dyDescent="0.25">
      <c r="A60" s="439"/>
      <c r="B60" s="440"/>
      <c r="C60" s="441"/>
      <c r="D60" s="440"/>
      <c r="E60" s="95" t="s">
        <v>394</v>
      </c>
      <c r="F60" s="284" t="s">
        <v>19</v>
      </c>
      <c r="G60" s="284" t="s">
        <v>19</v>
      </c>
      <c r="H60" s="282" t="s">
        <v>233</v>
      </c>
      <c r="I60" s="284" t="s">
        <v>19</v>
      </c>
      <c r="J60" s="284" t="s">
        <v>19</v>
      </c>
      <c r="K60" s="66" t="s">
        <v>19</v>
      </c>
      <c r="L60" s="66" t="s">
        <v>19</v>
      </c>
      <c r="M60" s="66" t="s">
        <v>19</v>
      </c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  <c r="AA60" s="281"/>
      <c r="AB60" s="281"/>
      <c r="AC60" s="281"/>
      <c r="AD60" s="281"/>
      <c r="AE60" s="281"/>
      <c r="AF60" s="281"/>
      <c r="AG60" s="281"/>
      <c r="AH60" s="281"/>
      <c r="AI60" s="281"/>
      <c r="AJ60" s="281"/>
      <c r="AK60" s="281"/>
      <c r="AL60" s="281"/>
      <c r="AM60" s="281"/>
      <c r="AN60" s="3"/>
    </row>
    <row r="61" spans="1:40" s="5" customFormat="1" x14ac:dyDescent="0.25">
      <c r="A61" s="439"/>
      <c r="B61" s="440"/>
      <c r="C61" s="441"/>
      <c r="D61" s="440"/>
      <c r="E61" s="95" t="s">
        <v>227</v>
      </c>
      <c r="F61" s="284" t="s">
        <v>19</v>
      </c>
      <c r="G61" s="284" t="s">
        <v>19</v>
      </c>
      <c r="H61" s="283" t="s">
        <v>230</v>
      </c>
      <c r="I61" s="284" t="s">
        <v>19</v>
      </c>
      <c r="J61" s="284" t="s">
        <v>19</v>
      </c>
      <c r="K61" s="66" t="s">
        <v>19</v>
      </c>
      <c r="L61" s="66" t="s">
        <v>19</v>
      </c>
      <c r="M61" s="66" t="s">
        <v>19</v>
      </c>
      <c r="O61" s="281"/>
      <c r="P61" s="281"/>
      <c r="Q61" s="281"/>
      <c r="R61" s="281"/>
      <c r="S61" s="281"/>
      <c r="T61" s="281"/>
      <c r="U61" s="281"/>
      <c r="V61" s="281"/>
      <c r="W61" s="281"/>
      <c r="X61" s="281"/>
      <c r="Y61" s="281"/>
      <c r="Z61" s="281"/>
      <c r="AA61" s="281"/>
      <c r="AB61" s="281"/>
      <c r="AC61" s="281"/>
      <c r="AD61" s="281"/>
      <c r="AE61" s="281"/>
      <c r="AF61" s="281"/>
      <c r="AG61" s="281"/>
      <c r="AH61" s="281"/>
      <c r="AI61" s="281"/>
      <c r="AJ61" s="281"/>
      <c r="AK61" s="281"/>
      <c r="AL61" s="281"/>
      <c r="AM61" s="281"/>
      <c r="AN61" s="3"/>
    </row>
    <row r="62" spans="1:40" s="5" customFormat="1" x14ac:dyDescent="0.25">
      <c r="A62" s="439"/>
      <c r="B62" s="440"/>
      <c r="C62" s="441"/>
      <c r="D62" s="440"/>
      <c r="E62" s="95" t="s">
        <v>228</v>
      </c>
      <c r="F62" s="284" t="s">
        <v>19</v>
      </c>
      <c r="G62" s="284" t="s">
        <v>19</v>
      </c>
      <c r="H62" s="284" t="s">
        <v>19</v>
      </c>
      <c r="I62" s="282" t="s">
        <v>37</v>
      </c>
      <c r="J62" s="284" t="s">
        <v>19</v>
      </c>
      <c r="K62" s="66" t="s">
        <v>19</v>
      </c>
      <c r="L62" s="66" t="s">
        <v>19</v>
      </c>
      <c r="M62" s="66" t="s">
        <v>19</v>
      </c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  <c r="AA62" s="281"/>
      <c r="AB62" s="281"/>
      <c r="AC62" s="281"/>
      <c r="AD62" s="281"/>
      <c r="AE62" s="281"/>
      <c r="AF62" s="281"/>
      <c r="AG62" s="281"/>
      <c r="AH62" s="281"/>
      <c r="AI62" s="281"/>
      <c r="AJ62" s="281"/>
      <c r="AK62" s="281"/>
      <c r="AL62" s="281"/>
      <c r="AM62" s="281"/>
      <c r="AN62" s="3"/>
    </row>
    <row r="63" spans="1:40" s="5" customFormat="1" x14ac:dyDescent="0.25">
      <c r="A63" s="439"/>
      <c r="B63" s="440"/>
      <c r="C63" s="441"/>
      <c r="D63" s="440"/>
      <c r="E63" s="95" t="s">
        <v>229</v>
      </c>
      <c r="F63" s="284" t="s">
        <v>19</v>
      </c>
      <c r="G63" s="284" t="s">
        <v>19</v>
      </c>
      <c r="H63" s="284" t="s">
        <v>19</v>
      </c>
      <c r="I63" s="282" t="s">
        <v>73</v>
      </c>
      <c r="J63" s="284" t="s">
        <v>19</v>
      </c>
      <c r="K63" s="66" t="s">
        <v>19</v>
      </c>
      <c r="L63" s="66" t="s">
        <v>19</v>
      </c>
      <c r="M63" s="66" t="s">
        <v>19</v>
      </c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  <c r="AA63" s="281"/>
      <c r="AB63" s="281"/>
      <c r="AC63" s="281"/>
      <c r="AD63" s="281"/>
      <c r="AE63" s="281"/>
      <c r="AF63" s="281"/>
      <c r="AG63" s="281"/>
      <c r="AH63" s="281"/>
      <c r="AI63" s="281"/>
      <c r="AJ63" s="281"/>
      <c r="AK63" s="281"/>
      <c r="AL63" s="281"/>
      <c r="AM63" s="281"/>
      <c r="AN63" s="3"/>
    </row>
    <row r="64" spans="1:40" s="5" customFormat="1" ht="30" customHeight="1" x14ac:dyDescent="0.25">
      <c r="A64" s="438">
        <v>1</v>
      </c>
      <c r="B64" s="440" t="s">
        <v>86</v>
      </c>
      <c r="C64" s="441">
        <v>45274</v>
      </c>
      <c r="D64" s="440" t="s">
        <v>202</v>
      </c>
      <c r="E64" s="417" t="s">
        <v>94</v>
      </c>
      <c r="F64" s="102" t="s">
        <v>398</v>
      </c>
      <c r="G64" s="102" t="s">
        <v>25</v>
      </c>
      <c r="H64" s="101">
        <v>1</v>
      </c>
      <c r="I64" s="101">
        <v>0</v>
      </c>
      <c r="J64" s="101">
        <v>0</v>
      </c>
      <c r="K64" s="428">
        <v>40619.919999999998</v>
      </c>
      <c r="L64" s="428">
        <v>0</v>
      </c>
      <c r="M64" s="428">
        <v>0</v>
      </c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  <c r="AA64" s="281"/>
      <c r="AB64" s="281"/>
      <c r="AC64" s="281"/>
      <c r="AD64" s="281"/>
      <c r="AE64" s="281"/>
      <c r="AF64" s="281"/>
      <c r="AG64" s="281"/>
      <c r="AH64" s="281"/>
      <c r="AI64" s="281"/>
      <c r="AJ64" s="281"/>
      <c r="AK64" s="281"/>
      <c r="AL64" s="281"/>
      <c r="AM64" s="281"/>
      <c r="AN64" s="3"/>
    </row>
    <row r="65" spans="1:40" s="5" customFormat="1" ht="30" customHeight="1" x14ac:dyDescent="0.25">
      <c r="A65" s="438"/>
      <c r="B65" s="440"/>
      <c r="C65" s="441"/>
      <c r="D65" s="440"/>
      <c r="E65" s="450"/>
      <c r="F65" s="101" t="s">
        <v>24</v>
      </c>
      <c r="G65" s="102" t="s">
        <v>25</v>
      </c>
      <c r="H65" s="101">
        <v>1</v>
      </c>
      <c r="I65" s="101">
        <v>0</v>
      </c>
      <c r="J65" s="101">
        <v>0</v>
      </c>
      <c r="K65" s="446"/>
      <c r="L65" s="446"/>
      <c r="M65" s="446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  <c r="AA65" s="281"/>
      <c r="AB65" s="281"/>
      <c r="AC65" s="281"/>
      <c r="AD65" s="281"/>
      <c r="AE65" s="281"/>
      <c r="AF65" s="281"/>
      <c r="AG65" s="281"/>
      <c r="AH65" s="281"/>
      <c r="AI65" s="281"/>
      <c r="AJ65" s="281"/>
      <c r="AK65" s="281"/>
      <c r="AL65" s="281"/>
      <c r="AM65" s="281"/>
      <c r="AN65" s="3"/>
    </row>
    <row r="66" spans="1:40" s="5" customFormat="1" x14ac:dyDescent="0.25">
      <c r="A66" s="439"/>
      <c r="B66" s="440"/>
      <c r="C66" s="441"/>
      <c r="D66" s="440"/>
      <c r="E66" s="95" t="s">
        <v>393</v>
      </c>
      <c r="F66" s="284" t="s">
        <v>19</v>
      </c>
      <c r="G66" s="284" t="s">
        <v>19</v>
      </c>
      <c r="H66" s="283" t="s">
        <v>38</v>
      </c>
      <c r="I66" s="284" t="s">
        <v>19</v>
      </c>
      <c r="J66" s="284" t="s">
        <v>19</v>
      </c>
      <c r="K66" s="66" t="s">
        <v>19</v>
      </c>
      <c r="L66" s="66" t="s">
        <v>19</v>
      </c>
      <c r="M66" s="66" t="s">
        <v>19</v>
      </c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281"/>
      <c r="AL66" s="281"/>
      <c r="AM66" s="281"/>
      <c r="AN66" s="3"/>
    </row>
    <row r="67" spans="1:40" s="5" customFormat="1" x14ac:dyDescent="0.25">
      <c r="A67" s="439"/>
      <c r="B67" s="440"/>
      <c r="C67" s="441"/>
      <c r="D67" s="440"/>
      <c r="E67" s="95" t="s">
        <v>394</v>
      </c>
      <c r="F67" s="284" t="s">
        <v>19</v>
      </c>
      <c r="G67" s="284" t="s">
        <v>19</v>
      </c>
      <c r="H67" s="282" t="s">
        <v>38</v>
      </c>
      <c r="I67" s="284" t="s">
        <v>19</v>
      </c>
      <c r="J67" s="284" t="s">
        <v>19</v>
      </c>
      <c r="K67" s="66" t="s">
        <v>19</v>
      </c>
      <c r="L67" s="66" t="s">
        <v>19</v>
      </c>
      <c r="M67" s="66" t="s">
        <v>19</v>
      </c>
      <c r="O67" s="281"/>
      <c r="P67" s="281"/>
      <c r="Q67" s="281"/>
      <c r="R67" s="281"/>
      <c r="S67" s="281"/>
      <c r="T67" s="281"/>
      <c r="U67" s="281"/>
      <c r="V67" s="281"/>
      <c r="W67" s="281"/>
      <c r="X67" s="281"/>
      <c r="Y67" s="281"/>
      <c r="Z67" s="281"/>
      <c r="AA67" s="281"/>
      <c r="AB67" s="281"/>
      <c r="AC67" s="281"/>
      <c r="AD67" s="281"/>
      <c r="AE67" s="281"/>
      <c r="AF67" s="281"/>
      <c r="AG67" s="281"/>
      <c r="AH67" s="281"/>
      <c r="AI67" s="281"/>
      <c r="AJ67" s="281"/>
      <c r="AK67" s="281"/>
      <c r="AL67" s="281"/>
      <c r="AM67" s="281"/>
      <c r="AN67" s="3"/>
    </row>
    <row r="68" spans="1:40" s="5" customFormat="1" x14ac:dyDescent="0.25">
      <c r="A68" s="439"/>
      <c r="B68" s="440"/>
      <c r="C68" s="441"/>
      <c r="D68" s="440"/>
      <c r="E68" s="95" t="s">
        <v>227</v>
      </c>
      <c r="F68" s="284" t="s">
        <v>19</v>
      </c>
      <c r="G68" s="284" t="s">
        <v>19</v>
      </c>
      <c r="H68" s="282" t="s">
        <v>232</v>
      </c>
      <c r="I68" s="284" t="s">
        <v>19</v>
      </c>
      <c r="J68" s="284" t="s">
        <v>19</v>
      </c>
      <c r="K68" s="66" t="s">
        <v>19</v>
      </c>
      <c r="L68" s="66" t="s">
        <v>19</v>
      </c>
      <c r="M68" s="66" t="s">
        <v>19</v>
      </c>
      <c r="O68" s="281"/>
      <c r="P68" s="281"/>
      <c r="Q68" s="281"/>
      <c r="R68" s="281"/>
      <c r="S68" s="281"/>
      <c r="T68" s="281"/>
      <c r="U68" s="281"/>
      <c r="V68" s="281"/>
      <c r="W68" s="281"/>
      <c r="X68" s="281"/>
      <c r="Y68" s="281"/>
      <c r="Z68" s="281"/>
      <c r="AA68" s="281"/>
      <c r="AB68" s="281"/>
      <c r="AC68" s="281"/>
      <c r="AD68" s="281"/>
      <c r="AE68" s="281"/>
      <c r="AF68" s="281"/>
      <c r="AG68" s="281"/>
      <c r="AH68" s="281"/>
      <c r="AI68" s="281"/>
      <c r="AJ68" s="281"/>
      <c r="AK68" s="281"/>
      <c r="AL68" s="281"/>
      <c r="AM68" s="281"/>
      <c r="AN68" s="3"/>
    </row>
    <row r="69" spans="1:40" s="5" customFormat="1" x14ac:dyDescent="0.25">
      <c r="A69" s="439"/>
      <c r="B69" s="440"/>
      <c r="C69" s="441"/>
      <c r="D69" s="440"/>
      <c r="E69" s="95" t="s">
        <v>228</v>
      </c>
      <c r="F69" s="284" t="s">
        <v>19</v>
      </c>
      <c r="G69" s="284" t="s">
        <v>19</v>
      </c>
      <c r="H69" s="282" t="s">
        <v>231</v>
      </c>
      <c r="I69" s="284" t="s">
        <v>19</v>
      </c>
      <c r="J69" s="284" t="s">
        <v>19</v>
      </c>
      <c r="K69" s="66" t="s">
        <v>19</v>
      </c>
      <c r="L69" s="66" t="s">
        <v>19</v>
      </c>
      <c r="M69" s="66" t="s">
        <v>19</v>
      </c>
      <c r="O69" s="281"/>
      <c r="P69" s="281"/>
      <c r="Q69" s="281"/>
      <c r="R69" s="281"/>
      <c r="S69" s="281"/>
      <c r="T69" s="281"/>
      <c r="U69" s="281"/>
      <c r="V69" s="281"/>
      <c r="W69" s="281"/>
      <c r="X69" s="281"/>
      <c r="Y69" s="281"/>
      <c r="Z69" s="281"/>
      <c r="AA69" s="281"/>
      <c r="AB69" s="281"/>
      <c r="AC69" s="281"/>
      <c r="AD69" s="281"/>
      <c r="AE69" s="281"/>
      <c r="AF69" s="281"/>
      <c r="AG69" s="281"/>
      <c r="AH69" s="281"/>
      <c r="AI69" s="281"/>
      <c r="AJ69" s="281"/>
      <c r="AK69" s="281"/>
      <c r="AL69" s="281"/>
      <c r="AM69" s="281"/>
      <c r="AN69" s="3"/>
    </row>
    <row r="70" spans="1:40" s="5" customFormat="1" x14ac:dyDescent="0.25">
      <c r="A70" s="439"/>
      <c r="B70" s="440"/>
      <c r="C70" s="441"/>
      <c r="D70" s="440"/>
      <c r="E70" s="95" t="s">
        <v>229</v>
      </c>
      <c r="F70" s="284" t="s">
        <v>19</v>
      </c>
      <c r="G70" s="284" t="s">
        <v>19</v>
      </c>
      <c r="H70" s="282" t="s">
        <v>39</v>
      </c>
      <c r="I70" s="284" t="s">
        <v>19</v>
      </c>
      <c r="J70" s="284" t="s">
        <v>19</v>
      </c>
      <c r="K70" s="66" t="s">
        <v>19</v>
      </c>
      <c r="L70" s="66" t="s">
        <v>19</v>
      </c>
      <c r="M70" s="66" t="s">
        <v>19</v>
      </c>
      <c r="O70" s="281"/>
      <c r="P70" s="281"/>
      <c r="Q70" s="281"/>
      <c r="R70" s="281"/>
      <c r="S70" s="281"/>
      <c r="T70" s="281"/>
      <c r="U70" s="281"/>
      <c r="V70" s="281"/>
      <c r="W70" s="281"/>
      <c r="X70" s="281"/>
      <c r="Y70" s="281"/>
      <c r="Z70" s="281"/>
      <c r="AA70" s="281"/>
      <c r="AB70" s="281"/>
      <c r="AC70" s="281"/>
      <c r="AD70" s="281"/>
      <c r="AE70" s="281"/>
      <c r="AF70" s="281"/>
      <c r="AG70" s="281"/>
      <c r="AH70" s="281"/>
      <c r="AI70" s="281"/>
      <c r="AJ70" s="281"/>
      <c r="AK70" s="281"/>
      <c r="AL70" s="281"/>
      <c r="AM70" s="281"/>
      <c r="AN70" s="3"/>
    </row>
    <row r="71" spans="1:40" s="5" customFormat="1" ht="50.1" customHeight="1" x14ac:dyDescent="0.25">
      <c r="A71" s="438">
        <v>1</v>
      </c>
      <c r="B71" s="440" t="s">
        <v>86</v>
      </c>
      <c r="C71" s="441">
        <v>45277</v>
      </c>
      <c r="D71" s="440" t="s">
        <v>202</v>
      </c>
      <c r="E71" s="273" t="s">
        <v>95</v>
      </c>
      <c r="F71" s="101" t="s">
        <v>24</v>
      </c>
      <c r="G71" s="102" t="s">
        <v>25</v>
      </c>
      <c r="H71" s="101">
        <v>1</v>
      </c>
      <c r="I71" s="101">
        <v>0</v>
      </c>
      <c r="J71" s="102"/>
      <c r="K71" s="285">
        <v>11718.43</v>
      </c>
      <c r="L71" s="285">
        <v>0</v>
      </c>
      <c r="M71" s="285">
        <v>0</v>
      </c>
      <c r="O71" s="281"/>
      <c r="P71" s="281"/>
      <c r="Q71" s="281"/>
      <c r="R71" s="281"/>
      <c r="S71" s="281"/>
      <c r="T71" s="281"/>
      <c r="U71" s="281"/>
      <c r="V71" s="281"/>
      <c r="W71" s="281"/>
      <c r="X71" s="281"/>
      <c r="Y71" s="281"/>
      <c r="Z71" s="281"/>
      <c r="AA71" s="281"/>
      <c r="AB71" s="281"/>
      <c r="AC71" s="281"/>
      <c r="AD71" s="281"/>
      <c r="AE71" s="281"/>
      <c r="AF71" s="281"/>
      <c r="AG71" s="281"/>
      <c r="AH71" s="281"/>
      <c r="AI71" s="281"/>
      <c r="AJ71" s="281"/>
      <c r="AK71" s="281"/>
      <c r="AL71" s="281"/>
      <c r="AM71" s="281"/>
      <c r="AN71" s="3"/>
    </row>
    <row r="72" spans="1:40" s="5" customFormat="1" x14ac:dyDescent="0.25">
      <c r="A72" s="438"/>
      <c r="B72" s="440"/>
      <c r="C72" s="441"/>
      <c r="D72" s="440"/>
      <c r="E72" s="95" t="s">
        <v>227</v>
      </c>
      <c r="F72" s="284" t="s">
        <v>19</v>
      </c>
      <c r="G72" s="284" t="s">
        <v>19</v>
      </c>
      <c r="H72" s="283" t="s">
        <v>73</v>
      </c>
      <c r="I72" s="284" t="s">
        <v>19</v>
      </c>
      <c r="J72" s="284" t="s">
        <v>19</v>
      </c>
      <c r="K72" s="66" t="s">
        <v>19</v>
      </c>
      <c r="L72" s="66" t="s">
        <v>19</v>
      </c>
      <c r="M72" s="66" t="s">
        <v>19</v>
      </c>
      <c r="O72" s="281"/>
      <c r="P72" s="281"/>
      <c r="Q72" s="281"/>
      <c r="R72" s="281"/>
      <c r="S72" s="281"/>
      <c r="T72" s="281"/>
      <c r="U72" s="281"/>
      <c r="V72" s="281"/>
      <c r="W72" s="281"/>
      <c r="X72" s="281"/>
      <c r="Y72" s="281"/>
      <c r="Z72" s="281"/>
      <c r="AA72" s="281"/>
      <c r="AB72" s="281"/>
      <c r="AC72" s="281"/>
      <c r="AD72" s="281"/>
      <c r="AE72" s="281"/>
      <c r="AF72" s="281"/>
      <c r="AG72" s="281"/>
      <c r="AH72" s="281"/>
      <c r="AI72" s="281"/>
      <c r="AJ72" s="281"/>
      <c r="AK72" s="281"/>
      <c r="AL72" s="281"/>
      <c r="AM72" s="281"/>
      <c r="AN72" s="3"/>
    </row>
    <row r="73" spans="1:40" s="5" customFormat="1" x14ac:dyDescent="0.25">
      <c r="A73" s="438"/>
      <c r="B73" s="440"/>
      <c r="C73" s="441"/>
      <c r="D73" s="440"/>
      <c r="E73" s="95" t="s">
        <v>228</v>
      </c>
      <c r="F73" s="284" t="s">
        <v>19</v>
      </c>
      <c r="G73" s="284" t="s">
        <v>19</v>
      </c>
      <c r="H73" s="282" t="s">
        <v>232</v>
      </c>
      <c r="I73" s="284" t="s">
        <v>19</v>
      </c>
      <c r="J73" s="284" t="s">
        <v>19</v>
      </c>
      <c r="K73" s="66" t="s">
        <v>19</v>
      </c>
      <c r="L73" s="66" t="s">
        <v>19</v>
      </c>
      <c r="M73" s="66" t="s">
        <v>19</v>
      </c>
      <c r="O73" s="281"/>
      <c r="P73" s="281"/>
      <c r="Q73" s="281"/>
      <c r="R73" s="281"/>
      <c r="S73" s="281"/>
      <c r="T73" s="281"/>
      <c r="U73" s="281"/>
      <c r="V73" s="281"/>
      <c r="W73" s="281"/>
      <c r="X73" s="281"/>
      <c r="Y73" s="281"/>
      <c r="Z73" s="281"/>
      <c r="AA73" s="281"/>
      <c r="AB73" s="281"/>
      <c r="AC73" s="281"/>
      <c r="AD73" s="281"/>
      <c r="AE73" s="281"/>
      <c r="AF73" s="281"/>
      <c r="AG73" s="281"/>
      <c r="AH73" s="281"/>
      <c r="AI73" s="281"/>
      <c r="AJ73" s="281"/>
      <c r="AK73" s="281"/>
      <c r="AL73" s="281"/>
      <c r="AM73" s="281"/>
      <c r="AN73" s="3"/>
    </row>
    <row r="74" spans="1:40" s="5" customFormat="1" x14ac:dyDescent="0.25">
      <c r="A74" s="438"/>
      <c r="B74" s="440"/>
      <c r="C74" s="441"/>
      <c r="D74" s="440"/>
      <c r="E74" s="95" t="s">
        <v>229</v>
      </c>
      <c r="F74" s="284" t="s">
        <v>19</v>
      </c>
      <c r="G74" s="284" t="s">
        <v>19</v>
      </c>
      <c r="H74" s="282" t="s">
        <v>233</v>
      </c>
      <c r="I74" s="284" t="s">
        <v>19</v>
      </c>
      <c r="J74" s="284" t="s">
        <v>19</v>
      </c>
      <c r="K74" s="66" t="s">
        <v>19</v>
      </c>
      <c r="L74" s="66" t="s">
        <v>19</v>
      </c>
      <c r="M74" s="66" t="s">
        <v>19</v>
      </c>
      <c r="O74" s="281"/>
      <c r="P74" s="281"/>
      <c r="Q74" s="281"/>
      <c r="R74" s="281"/>
      <c r="S74" s="281"/>
      <c r="T74" s="281"/>
      <c r="U74" s="281"/>
      <c r="V74" s="281"/>
      <c r="W74" s="281"/>
      <c r="X74" s="281"/>
      <c r="Y74" s="281"/>
      <c r="Z74" s="281"/>
      <c r="AA74" s="281"/>
      <c r="AB74" s="281"/>
      <c r="AC74" s="281"/>
      <c r="AD74" s="281"/>
      <c r="AE74" s="281"/>
      <c r="AF74" s="281"/>
      <c r="AG74" s="281"/>
      <c r="AH74" s="281"/>
      <c r="AI74" s="281"/>
      <c r="AJ74" s="281"/>
      <c r="AK74" s="281"/>
      <c r="AL74" s="281"/>
      <c r="AM74" s="281"/>
      <c r="AN74" s="3"/>
    </row>
    <row r="75" spans="1:40" s="5" customFormat="1" ht="50.1" customHeight="1" x14ac:dyDescent="0.25">
      <c r="A75" s="438">
        <v>1</v>
      </c>
      <c r="B75" s="440" t="s">
        <v>86</v>
      </c>
      <c r="C75" s="441">
        <v>45278</v>
      </c>
      <c r="D75" s="440" t="s">
        <v>202</v>
      </c>
      <c r="E75" s="273" t="s">
        <v>397</v>
      </c>
      <c r="F75" s="101" t="s">
        <v>24</v>
      </c>
      <c r="G75" s="102" t="s">
        <v>25</v>
      </c>
      <c r="H75" s="119">
        <v>0</v>
      </c>
      <c r="I75" s="119">
        <v>1</v>
      </c>
      <c r="J75" s="119">
        <v>0</v>
      </c>
      <c r="K75" s="285">
        <v>0</v>
      </c>
      <c r="L75" s="285">
        <v>24315.21</v>
      </c>
      <c r="M75" s="285">
        <v>0</v>
      </c>
      <c r="O75" s="281"/>
      <c r="P75" s="281"/>
      <c r="Q75" s="281"/>
      <c r="R75" s="281"/>
      <c r="S75" s="281"/>
      <c r="T75" s="281"/>
      <c r="U75" s="281"/>
      <c r="V75" s="281"/>
      <c r="W75" s="281"/>
      <c r="X75" s="281"/>
      <c r="Y75" s="281"/>
      <c r="Z75" s="281"/>
      <c r="AA75" s="281"/>
      <c r="AB75" s="281"/>
      <c r="AC75" s="281"/>
      <c r="AD75" s="281"/>
      <c r="AE75" s="281"/>
      <c r="AF75" s="281"/>
      <c r="AG75" s="281"/>
      <c r="AH75" s="281"/>
      <c r="AI75" s="281"/>
      <c r="AJ75" s="281"/>
      <c r="AK75" s="281"/>
      <c r="AL75" s="281"/>
      <c r="AM75" s="281"/>
      <c r="AN75" s="3"/>
    </row>
    <row r="76" spans="1:40" s="5" customFormat="1" x14ac:dyDescent="0.25">
      <c r="A76" s="438"/>
      <c r="B76" s="440"/>
      <c r="C76" s="441"/>
      <c r="D76" s="440"/>
      <c r="E76" s="95" t="s">
        <v>227</v>
      </c>
      <c r="F76" s="284" t="s">
        <v>19</v>
      </c>
      <c r="G76" s="284" t="s">
        <v>19</v>
      </c>
      <c r="H76" s="282" t="s">
        <v>232</v>
      </c>
      <c r="I76" s="284" t="s">
        <v>19</v>
      </c>
      <c r="J76" s="284" t="s">
        <v>19</v>
      </c>
      <c r="K76" s="66" t="s">
        <v>19</v>
      </c>
      <c r="L76" s="66" t="s">
        <v>19</v>
      </c>
      <c r="M76" s="66" t="s">
        <v>19</v>
      </c>
      <c r="O76" s="281"/>
      <c r="P76" s="281"/>
      <c r="Q76" s="281"/>
      <c r="R76" s="281"/>
      <c r="S76" s="281"/>
      <c r="T76" s="281"/>
      <c r="U76" s="281"/>
      <c r="V76" s="281"/>
      <c r="W76" s="281"/>
      <c r="X76" s="281"/>
      <c r="Y76" s="281"/>
      <c r="Z76" s="281"/>
      <c r="AA76" s="281"/>
      <c r="AB76" s="281"/>
      <c r="AC76" s="281"/>
      <c r="AD76" s="281"/>
      <c r="AE76" s="281"/>
      <c r="AF76" s="281"/>
      <c r="AG76" s="281"/>
      <c r="AH76" s="281"/>
      <c r="AI76" s="281"/>
      <c r="AJ76" s="281"/>
      <c r="AK76" s="281"/>
      <c r="AL76" s="281"/>
      <c r="AM76" s="281"/>
      <c r="AN76" s="3"/>
    </row>
    <row r="77" spans="1:40" s="5" customFormat="1" x14ac:dyDescent="0.25">
      <c r="A77" s="438"/>
      <c r="B77" s="440"/>
      <c r="C77" s="441"/>
      <c r="D77" s="440"/>
      <c r="E77" s="95" t="s">
        <v>228</v>
      </c>
      <c r="F77" s="284" t="s">
        <v>19</v>
      </c>
      <c r="G77" s="284" t="s">
        <v>19</v>
      </c>
      <c r="H77" s="282" t="s">
        <v>39</v>
      </c>
      <c r="I77" s="284" t="s">
        <v>19</v>
      </c>
      <c r="J77" s="284" t="s">
        <v>19</v>
      </c>
      <c r="K77" s="66" t="s">
        <v>19</v>
      </c>
      <c r="L77" s="66" t="s">
        <v>19</v>
      </c>
      <c r="M77" s="66" t="s">
        <v>19</v>
      </c>
      <c r="O77" s="281"/>
      <c r="P77" s="281"/>
      <c r="Q77" s="281"/>
      <c r="R77" s="281"/>
      <c r="S77" s="281"/>
      <c r="T77" s="281"/>
      <c r="U77" s="281"/>
      <c r="V77" s="281"/>
      <c r="W77" s="281"/>
      <c r="X77" s="281"/>
      <c r="Y77" s="281"/>
      <c r="Z77" s="281"/>
      <c r="AA77" s="281"/>
      <c r="AB77" s="281"/>
      <c r="AC77" s="281"/>
      <c r="AD77" s="281"/>
      <c r="AE77" s="281"/>
      <c r="AF77" s="281"/>
      <c r="AG77" s="281"/>
      <c r="AH77" s="281"/>
      <c r="AI77" s="281"/>
      <c r="AJ77" s="281"/>
      <c r="AK77" s="281"/>
      <c r="AL77" s="281"/>
      <c r="AM77" s="281"/>
      <c r="AN77" s="3"/>
    </row>
    <row r="78" spans="1:40" s="5" customFormat="1" x14ac:dyDescent="0.25">
      <c r="A78" s="438"/>
      <c r="B78" s="440"/>
      <c r="C78" s="441"/>
      <c r="D78" s="440"/>
      <c r="E78" s="95" t="s">
        <v>229</v>
      </c>
      <c r="F78" s="284" t="s">
        <v>19</v>
      </c>
      <c r="G78" s="284" t="s">
        <v>19</v>
      </c>
      <c r="H78" s="284" t="s">
        <v>19</v>
      </c>
      <c r="I78" s="282" t="s">
        <v>61</v>
      </c>
      <c r="J78" s="284" t="s">
        <v>19</v>
      </c>
      <c r="K78" s="66" t="s">
        <v>19</v>
      </c>
      <c r="L78" s="66" t="s">
        <v>19</v>
      </c>
      <c r="M78" s="66" t="s">
        <v>19</v>
      </c>
      <c r="O78" s="281"/>
      <c r="P78" s="281"/>
      <c r="Q78" s="281"/>
      <c r="R78" s="281"/>
      <c r="S78" s="281"/>
      <c r="T78" s="281"/>
      <c r="U78" s="281"/>
      <c r="V78" s="281"/>
      <c r="W78" s="281"/>
      <c r="X78" s="281"/>
      <c r="Y78" s="281"/>
      <c r="Z78" s="281"/>
      <c r="AA78" s="281"/>
      <c r="AB78" s="281"/>
      <c r="AC78" s="281"/>
      <c r="AD78" s="281"/>
      <c r="AE78" s="281"/>
      <c r="AF78" s="281"/>
      <c r="AG78" s="281"/>
      <c r="AH78" s="281"/>
      <c r="AI78" s="281"/>
      <c r="AJ78" s="281"/>
      <c r="AK78" s="281"/>
      <c r="AL78" s="281"/>
      <c r="AM78" s="281"/>
      <c r="AN78" s="3"/>
    </row>
    <row r="79" spans="1:40" s="5" customFormat="1" ht="50.1" customHeight="1" x14ac:dyDescent="0.25">
      <c r="A79" s="438">
        <v>1</v>
      </c>
      <c r="B79" s="440" t="s">
        <v>86</v>
      </c>
      <c r="C79" s="441">
        <v>45279</v>
      </c>
      <c r="D79" s="440" t="s">
        <v>202</v>
      </c>
      <c r="E79" s="273" t="s">
        <v>96</v>
      </c>
      <c r="F79" s="101" t="s">
        <v>24</v>
      </c>
      <c r="G79" s="102" t="s">
        <v>25</v>
      </c>
      <c r="H79" s="101">
        <v>1</v>
      </c>
      <c r="I79" s="101">
        <v>0</v>
      </c>
      <c r="J79" s="101">
        <v>0</v>
      </c>
      <c r="K79" s="285">
        <v>14930.13</v>
      </c>
      <c r="L79" s="285">
        <v>0</v>
      </c>
      <c r="M79" s="285">
        <v>0</v>
      </c>
      <c r="O79" s="281"/>
      <c r="P79" s="281"/>
      <c r="Q79" s="281"/>
      <c r="R79" s="281"/>
      <c r="S79" s="281"/>
      <c r="T79" s="281"/>
      <c r="U79" s="281"/>
      <c r="V79" s="281"/>
      <c r="W79" s="281"/>
      <c r="X79" s="281"/>
      <c r="Y79" s="281"/>
      <c r="Z79" s="281"/>
      <c r="AA79" s="281"/>
      <c r="AB79" s="281"/>
      <c r="AC79" s="281"/>
      <c r="AD79" s="281"/>
      <c r="AE79" s="281"/>
      <c r="AF79" s="281"/>
      <c r="AG79" s="281"/>
      <c r="AH79" s="281"/>
      <c r="AI79" s="281"/>
      <c r="AJ79" s="281"/>
      <c r="AK79" s="281"/>
      <c r="AL79" s="281"/>
      <c r="AM79" s="281"/>
      <c r="AN79" s="3"/>
    </row>
    <row r="80" spans="1:40" s="5" customFormat="1" x14ac:dyDescent="0.25">
      <c r="A80" s="438"/>
      <c r="B80" s="440"/>
      <c r="C80" s="441"/>
      <c r="D80" s="440"/>
      <c r="E80" s="95" t="s">
        <v>227</v>
      </c>
      <c r="F80" s="284" t="s">
        <v>19</v>
      </c>
      <c r="G80" s="284" t="s">
        <v>19</v>
      </c>
      <c r="H80" s="282" t="s">
        <v>38</v>
      </c>
      <c r="I80" s="284" t="s">
        <v>19</v>
      </c>
      <c r="J80" s="284" t="s">
        <v>19</v>
      </c>
      <c r="K80" s="66" t="s">
        <v>19</v>
      </c>
      <c r="L80" s="66" t="s">
        <v>19</v>
      </c>
      <c r="M80" s="66" t="s">
        <v>19</v>
      </c>
      <c r="O80" s="281"/>
      <c r="P80" s="281"/>
      <c r="Q80" s="281"/>
      <c r="R80" s="281"/>
      <c r="S80" s="281"/>
      <c r="T80" s="281"/>
      <c r="U80" s="281"/>
      <c r="V80" s="281"/>
      <c r="W80" s="281"/>
      <c r="X80" s="281"/>
      <c r="Y80" s="281"/>
      <c r="Z80" s="281"/>
      <c r="AA80" s="281"/>
      <c r="AB80" s="281"/>
      <c r="AC80" s="281"/>
      <c r="AD80" s="281"/>
      <c r="AE80" s="281"/>
      <c r="AF80" s="281"/>
      <c r="AG80" s="281"/>
      <c r="AH80" s="281"/>
      <c r="AI80" s="281"/>
      <c r="AJ80" s="281"/>
      <c r="AK80" s="281"/>
      <c r="AL80" s="281"/>
      <c r="AM80" s="281"/>
      <c r="AN80" s="3"/>
    </row>
    <row r="81" spans="1:40" s="5" customFormat="1" x14ac:dyDescent="0.25">
      <c r="A81" s="438"/>
      <c r="B81" s="440"/>
      <c r="C81" s="441"/>
      <c r="D81" s="440"/>
      <c r="E81" s="95" t="s">
        <v>228</v>
      </c>
      <c r="F81" s="284" t="s">
        <v>19</v>
      </c>
      <c r="G81" s="284" t="s">
        <v>19</v>
      </c>
      <c r="H81" s="282" t="s">
        <v>231</v>
      </c>
      <c r="I81" s="284" t="s">
        <v>19</v>
      </c>
      <c r="J81" s="284" t="s">
        <v>19</v>
      </c>
      <c r="K81" s="66" t="s">
        <v>19</v>
      </c>
      <c r="L81" s="66" t="s">
        <v>19</v>
      </c>
      <c r="M81" s="66" t="s">
        <v>19</v>
      </c>
      <c r="O81" s="281"/>
      <c r="P81" s="281"/>
      <c r="Q81" s="281"/>
      <c r="R81" s="281"/>
      <c r="S81" s="281"/>
      <c r="T81" s="281"/>
      <c r="U81" s="281"/>
      <c r="V81" s="281"/>
      <c r="W81" s="281"/>
      <c r="X81" s="281"/>
      <c r="Y81" s="281"/>
      <c r="Z81" s="281"/>
      <c r="AA81" s="281"/>
      <c r="AB81" s="281"/>
      <c r="AC81" s="281"/>
      <c r="AD81" s="281"/>
      <c r="AE81" s="281"/>
      <c r="AF81" s="281"/>
      <c r="AG81" s="281"/>
      <c r="AH81" s="281"/>
      <c r="AI81" s="281"/>
      <c r="AJ81" s="281"/>
      <c r="AK81" s="281"/>
      <c r="AL81" s="281"/>
      <c r="AM81" s="281"/>
      <c r="AN81" s="3"/>
    </row>
    <row r="82" spans="1:40" s="5" customFormat="1" x14ac:dyDescent="0.25">
      <c r="A82" s="438"/>
      <c r="B82" s="440"/>
      <c r="C82" s="441"/>
      <c r="D82" s="440"/>
      <c r="E82" s="95" t="s">
        <v>229</v>
      </c>
      <c r="F82" s="284" t="s">
        <v>19</v>
      </c>
      <c r="G82" s="284" t="s">
        <v>19</v>
      </c>
      <c r="H82" s="282" t="s">
        <v>39</v>
      </c>
      <c r="I82" s="284" t="s">
        <v>19</v>
      </c>
      <c r="J82" s="284" t="s">
        <v>19</v>
      </c>
      <c r="K82" s="66" t="s">
        <v>19</v>
      </c>
      <c r="L82" s="66" t="s">
        <v>19</v>
      </c>
      <c r="M82" s="66" t="s">
        <v>19</v>
      </c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  <c r="AD82" s="281"/>
      <c r="AE82" s="281"/>
      <c r="AF82" s="281"/>
      <c r="AG82" s="281"/>
      <c r="AH82" s="281"/>
      <c r="AI82" s="281"/>
      <c r="AJ82" s="281"/>
      <c r="AK82" s="281"/>
      <c r="AL82" s="281"/>
      <c r="AM82" s="281"/>
      <c r="AN82" s="3"/>
    </row>
    <row r="83" spans="1:40" s="5" customFormat="1" ht="30" customHeight="1" x14ac:dyDescent="0.25">
      <c r="A83" s="438">
        <v>1</v>
      </c>
      <c r="B83" s="440" t="s">
        <v>86</v>
      </c>
      <c r="C83" s="441">
        <v>45280</v>
      </c>
      <c r="D83" s="440" t="s">
        <v>202</v>
      </c>
      <c r="E83" s="417" t="s">
        <v>97</v>
      </c>
      <c r="F83" s="102" t="s">
        <v>398</v>
      </c>
      <c r="G83" s="102" t="s">
        <v>25</v>
      </c>
      <c r="H83" s="101">
        <v>1</v>
      </c>
      <c r="I83" s="101">
        <v>0</v>
      </c>
      <c r="J83" s="101">
        <v>0</v>
      </c>
      <c r="K83" s="428">
        <f>1009.99+1086.21</f>
        <v>2096.1999999999998</v>
      </c>
      <c r="L83" s="428">
        <v>1063.52</v>
      </c>
      <c r="M83" s="428">
        <v>0</v>
      </c>
      <c r="O83" s="281"/>
      <c r="P83" s="281"/>
      <c r="Q83" s="281"/>
      <c r="R83" s="281"/>
      <c r="S83" s="281"/>
      <c r="T83" s="281"/>
      <c r="U83" s="281"/>
      <c r="V83" s="281"/>
      <c r="W83" s="281"/>
      <c r="X83" s="281"/>
      <c r="Y83" s="281"/>
      <c r="Z83" s="281"/>
      <c r="AA83" s="281"/>
      <c r="AB83" s="281"/>
      <c r="AC83" s="281"/>
      <c r="AD83" s="281"/>
      <c r="AE83" s="281"/>
      <c r="AF83" s="281"/>
      <c r="AG83" s="281"/>
      <c r="AH83" s="281"/>
      <c r="AI83" s="281"/>
      <c r="AJ83" s="281"/>
      <c r="AK83" s="281"/>
      <c r="AL83" s="281"/>
      <c r="AM83" s="281"/>
      <c r="AN83" s="3"/>
    </row>
    <row r="84" spans="1:40" s="5" customFormat="1" ht="30" customHeight="1" x14ac:dyDescent="0.25">
      <c r="A84" s="438"/>
      <c r="B84" s="440"/>
      <c r="C84" s="441"/>
      <c r="D84" s="440"/>
      <c r="E84" s="450"/>
      <c r="F84" s="101" t="s">
        <v>24</v>
      </c>
      <c r="G84" s="102" t="s">
        <v>25</v>
      </c>
      <c r="H84" s="101">
        <v>0</v>
      </c>
      <c r="I84" s="101">
        <v>0</v>
      </c>
      <c r="J84" s="101">
        <v>0</v>
      </c>
      <c r="K84" s="446"/>
      <c r="L84" s="446"/>
      <c r="M84" s="446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  <c r="AD84" s="281"/>
      <c r="AE84" s="281"/>
      <c r="AF84" s="281"/>
      <c r="AG84" s="281"/>
      <c r="AH84" s="281"/>
      <c r="AI84" s="281"/>
      <c r="AJ84" s="281"/>
      <c r="AK84" s="281"/>
      <c r="AL84" s="281"/>
      <c r="AM84" s="281"/>
      <c r="AN84" s="3"/>
    </row>
    <row r="85" spans="1:40" s="5" customFormat="1" x14ac:dyDescent="0.25">
      <c r="A85" s="439"/>
      <c r="B85" s="440"/>
      <c r="C85" s="441"/>
      <c r="D85" s="440"/>
      <c r="E85" s="95" t="s">
        <v>393</v>
      </c>
      <c r="F85" s="284" t="s">
        <v>19</v>
      </c>
      <c r="G85" s="284" t="s">
        <v>19</v>
      </c>
      <c r="H85" s="282" t="s">
        <v>59</v>
      </c>
      <c r="I85" s="284" t="s">
        <v>19</v>
      </c>
      <c r="J85" s="284" t="s">
        <v>19</v>
      </c>
      <c r="K85" s="66" t="s">
        <v>19</v>
      </c>
      <c r="L85" s="66" t="s">
        <v>19</v>
      </c>
      <c r="M85" s="66" t="s">
        <v>19</v>
      </c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281"/>
      <c r="AL85" s="281"/>
      <c r="AM85" s="281"/>
      <c r="AN85" s="3"/>
    </row>
    <row r="86" spans="1:40" s="5" customFormat="1" x14ac:dyDescent="0.25">
      <c r="A86" s="439"/>
      <c r="B86" s="440"/>
      <c r="C86" s="441"/>
      <c r="D86" s="440"/>
      <c r="E86" s="95" t="s">
        <v>394</v>
      </c>
      <c r="F86" s="284" t="s">
        <v>19</v>
      </c>
      <c r="G86" s="284" t="s">
        <v>19</v>
      </c>
      <c r="H86" s="282" t="s">
        <v>38</v>
      </c>
      <c r="I86" s="284" t="s">
        <v>19</v>
      </c>
      <c r="J86" s="284" t="s">
        <v>19</v>
      </c>
      <c r="K86" s="66" t="s">
        <v>19</v>
      </c>
      <c r="L86" s="66" t="s">
        <v>19</v>
      </c>
      <c r="M86" s="66" t="s">
        <v>19</v>
      </c>
      <c r="O86" s="281"/>
      <c r="P86" s="281"/>
      <c r="Q86" s="281"/>
      <c r="R86" s="281"/>
      <c r="S86" s="281"/>
      <c r="T86" s="281"/>
      <c r="U86" s="281"/>
      <c r="V86" s="281"/>
      <c r="W86" s="281"/>
      <c r="X86" s="281"/>
      <c r="Y86" s="281"/>
      <c r="Z86" s="281"/>
      <c r="AA86" s="281"/>
      <c r="AB86" s="281"/>
      <c r="AC86" s="281"/>
      <c r="AD86" s="281"/>
      <c r="AE86" s="281"/>
      <c r="AF86" s="281"/>
      <c r="AG86" s="281"/>
      <c r="AH86" s="281"/>
      <c r="AI86" s="281"/>
      <c r="AJ86" s="281"/>
      <c r="AK86" s="281"/>
      <c r="AL86" s="281"/>
      <c r="AM86" s="281"/>
      <c r="AN86" s="3"/>
    </row>
    <row r="87" spans="1:40" s="5" customFormat="1" ht="30" customHeight="1" x14ac:dyDescent="0.25">
      <c r="A87" s="438">
        <v>1</v>
      </c>
      <c r="B87" s="440" t="s">
        <v>86</v>
      </c>
      <c r="C87" s="441">
        <v>45281</v>
      </c>
      <c r="D87" s="440" t="s">
        <v>202</v>
      </c>
      <c r="E87" s="417" t="s">
        <v>98</v>
      </c>
      <c r="F87" s="102" t="s">
        <v>398</v>
      </c>
      <c r="G87" s="102" t="s">
        <v>25</v>
      </c>
      <c r="H87" s="101">
        <v>1</v>
      </c>
      <c r="I87" s="101">
        <v>0</v>
      </c>
      <c r="J87" s="101">
        <v>0</v>
      </c>
      <c r="K87" s="428">
        <v>1873.17</v>
      </c>
      <c r="L87" s="428">
        <v>1972.45</v>
      </c>
      <c r="M87" s="428">
        <v>0</v>
      </c>
      <c r="O87" s="281"/>
      <c r="P87" s="281"/>
      <c r="Q87" s="281"/>
      <c r="R87" s="281"/>
      <c r="S87" s="281"/>
      <c r="T87" s="281"/>
      <c r="U87" s="281"/>
      <c r="V87" s="281"/>
      <c r="W87" s="281"/>
      <c r="X87" s="281"/>
      <c r="Y87" s="281"/>
      <c r="Z87" s="281"/>
      <c r="AA87" s="281"/>
      <c r="AB87" s="281"/>
      <c r="AC87" s="281"/>
      <c r="AD87" s="281"/>
      <c r="AE87" s="281"/>
      <c r="AF87" s="281"/>
      <c r="AG87" s="281"/>
      <c r="AH87" s="281"/>
      <c r="AI87" s="281"/>
      <c r="AJ87" s="281"/>
      <c r="AK87" s="281"/>
      <c r="AL87" s="281"/>
      <c r="AM87" s="281"/>
      <c r="AN87" s="3"/>
    </row>
    <row r="88" spans="1:40" s="5" customFormat="1" ht="30" customHeight="1" x14ac:dyDescent="0.25">
      <c r="A88" s="438"/>
      <c r="B88" s="440"/>
      <c r="C88" s="441"/>
      <c r="D88" s="440"/>
      <c r="E88" s="450"/>
      <c r="F88" s="101" t="s">
        <v>24</v>
      </c>
      <c r="G88" s="102" t="s">
        <v>25</v>
      </c>
      <c r="H88" s="101">
        <v>0</v>
      </c>
      <c r="I88" s="101">
        <v>0</v>
      </c>
      <c r="J88" s="101">
        <v>0</v>
      </c>
      <c r="K88" s="446"/>
      <c r="L88" s="446"/>
      <c r="M88" s="446"/>
      <c r="O88" s="281"/>
      <c r="P88" s="281"/>
      <c r="Q88" s="281"/>
      <c r="R88" s="281"/>
      <c r="S88" s="281"/>
      <c r="T88" s="281"/>
      <c r="U88" s="281"/>
      <c r="V88" s="281"/>
      <c r="W88" s="281"/>
      <c r="X88" s="281"/>
      <c r="Y88" s="281"/>
      <c r="Z88" s="281"/>
      <c r="AA88" s="281"/>
      <c r="AB88" s="281"/>
      <c r="AC88" s="281"/>
      <c r="AD88" s="281"/>
      <c r="AE88" s="281"/>
      <c r="AF88" s="281"/>
      <c r="AG88" s="281"/>
      <c r="AH88" s="281"/>
      <c r="AI88" s="281"/>
      <c r="AJ88" s="281"/>
      <c r="AK88" s="281"/>
      <c r="AL88" s="281"/>
      <c r="AM88" s="281"/>
      <c r="AN88" s="3"/>
    </row>
    <row r="89" spans="1:40" s="5" customFormat="1" x14ac:dyDescent="0.25">
      <c r="A89" s="439"/>
      <c r="B89" s="440"/>
      <c r="C89" s="441"/>
      <c r="D89" s="440"/>
      <c r="E89" s="95" t="s">
        <v>393</v>
      </c>
      <c r="F89" s="284" t="s">
        <v>19</v>
      </c>
      <c r="G89" s="284" t="s">
        <v>19</v>
      </c>
      <c r="H89" s="282" t="s">
        <v>233</v>
      </c>
      <c r="I89" s="284" t="s">
        <v>19</v>
      </c>
      <c r="J89" s="284" t="s">
        <v>19</v>
      </c>
      <c r="K89" s="66" t="s">
        <v>19</v>
      </c>
      <c r="L89" s="66" t="s">
        <v>19</v>
      </c>
      <c r="M89" s="66" t="s">
        <v>19</v>
      </c>
      <c r="O89" s="281"/>
      <c r="P89" s="281"/>
      <c r="Q89" s="281"/>
      <c r="R89" s="281"/>
      <c r="S89" s="281"/>
      <c r="T89" s="281"/>
      <c r="U89" s="281"/>
      <c r="V89" s="281"/>
      <c r="W89" s="281"/>
      <c r="X89" s="281"/>
      <c r="Y89" s="281"/>
      <c r="Z89" s="281"/>
      <c r="AA89" s="281"/>
      <c r="AB89" s="281"/>
      <c r="AC89" s="281"/>
      <c r="AD89" s="281"/>
      <c r="AE89" s="281"/>
      <c r="AF89" s="281"/>
      <c r="AG89" s="281"/>
      <c r="AH89" s="281"/>
      <c r="AI89" s="281"/>
      <c r="AJ89" s="281"/>
      <c r="AK89" s="281"/>
      <c r="AL89" s="281"/>
      <c r="AM89" s="281"/>
      <c r="AN89" s="3"/>
    </row>
    <row r="90" spans="1:40" s="5" customFormat="1" x14ac:dyDescent="0.25">
      <c r="A90" s="439"/>
      <c r="B90" s="440"/>
      <c r="C90" s="441"/>
      <c r="D90" s="440"/>
      <c r="E90" s="95" t="s">
        <v>394</v>
      </c>
      <c r="F90" s="284" t="s">
        <v>19</v>
      </c>
      <c r="G90" s="284" t="s">
        <v>19</v>
      </c>
      <c r="H90" s="282" t="s">
        <v>58</v>
      </c>
      <c r="I90" s="284" t="s">
        <v>19</v>
      </c>
      <c r="J90" s="284" t="s">
        <v>19</v>
      </c>
      <c r="K90" s="66" t="s">
        <v>19</v>
      </c>
      <c r="L90" s="66" t="s">
        <v>19</v>
      </c>
      <c r="M90" s="66" t="s">
        <v>19</v>
      </c>
      <c r="O90" s="281"/>
      <c r="P90" s="281"/>
      <c r="Q90" s="281"/>
      <c r="R90" s="281"/>
      <c r="S90" s="281"/>
      <c r="T90" s="281"/>
      <c r="U90" s="281"/>
      <c r="V90" s="281"/>
      <c r="W90" s="281"/>
      <c r="X90" s="281"/>
      <c r="Y90" s="281"/>
      <c r="Z90" s="281"/>
      <c r="AA90" s="281"/>
      <c r="AB90" s="281"/>
      <c r="AC90" s="281"/>
      <c r="AD90" s="281"/>
      <c r="AE90" s="281"/>
      <c r="AF90" s="281"/>
      <c r="AG90" s="281"/>
      <c r="AH90" s="281"/>
      <c r="AI90" s="281"/>
      <c r="AJ90" s="281"/>
      <c r="AK90" s="281"/>
      <c r="AL90" s="281"/>
      <c r="AM90" s="281"/>
      <c r="AN90" s="3"/>
    </row>
    <row r="91" spans="1:40" s="5" customFormat="1" ht="30" customHeight="1" x14ac:dyDescent="0.25">
      <c r="A91" s="438">
        <v>1</v>
      </c>
      <c r="B91" s="440" t="s">
        <v>86</v>
      </c>
      <c r="C91" s="441">
        <v>45282</v>
      </c>
      <c r="D91" s="440" t="s">
        <v>202</v>
      </c>
      <c r="E91" s="417" t="s">
        <v>99</v>
      </c>
      <c r="F91" s="102" t="s">
        <v>398</v>
      </c>
      <c r="G91" s="102" t="s">
        <v>25</v>
      </c>
      <c r="H91" s="101">
        <v>1</v>
      </c>
      <c r="I91" s="101">
        <v>0</v>
      </c>
      <c r="J91" s="101">
        <v>0</v>
      </c>
      <c r="K91" s="428">
        <f>1650.41+2270.17</f>
        <v>3920.58</v>
      </c>
      <c r="L91" s="428">
        <v>283.33999999999997</v>
      </c>
      <c r="M91" s="428">
        <v>0</v>
      </c>
      <c r="O91" s="281"/>
      <c r="P91" s="281"/>
      <c r="Q91" s="281"/>
      <c r="R91" s="281"/>
      <c r="S91" s="281"/>
      <c r="T91" s="281"/>
      <c r="U91" s="281"/>
      <c r="V91" s="281"/>
      <c r="W91" s="281"/>
      <c r="X91" s="281"/>
      <c r="Y91" s="281"/>
      <c r="Z91" s="281"/>
      <c r="AA91" s="281"/>
      <c r="AB91" s="281"/>
      <c r="AC91" s="281"/>
      <c r="AD91" s="281"/>
      <c r="AE91" s="281"/>
      <c r="AF91" s="281"/>
      <c r="AG91" s="281"/>
      <c r="AH91" s="281"/>
      <c r="AI91" s="281"/>
      <c r="AJ91" s="281"/>
      <c r="AK91" s="281"/>
      <c r="AL91" s="281"/>
      <c r="AM91" s="281"/>
      <c r="AN91" s="3"/>
    </row>
    <row r="92" spans="1:40" s="5" customFormat="1" ht="30" customHeight="1" x14ac:dyDescent="0.25">
      <c r="A92" s="438"/>
      <c r="B92" s="440"/>
      <c r="C92" s="441"/>
      <c r="D92" s="440"/>
      <c r="E92" s="450"/>
      <c r="F92" s="101" t="s">
        <v>24</v>
      </c>
      <c r="G92" s="102" t="s">
        <v>25</v>
      </c>
      <c r="H92" s="101">
        <v>0</v>
      </c>
      <c r="I92" s="101">
        <v>0</v>
      </c>
      <c r="J92" s="101">
        <v>0</v>
      </c>
      <c r="K92" s="446"/>
      <c r="L92" s="446"/>
      <c r="M92" s="446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1"/>
      <c r="AH92" s="281"/>
      <c r="AI92" s="281"/>
      <c r="AJ92" s="281"/>
      <c r="AK92" s="281"/>
      <c r="AL92" s="281"/>
      <c r="AM92" s="281"/>
      <c r="AN92" s="3"/>
    </row>
    <row r="93" spans="1:40" s="5" customFormat="1" x14ac:dyDescent="0.25">
      <c r="A93" s="439"/>
      <c r="B93" s="440"/>
      <c r="C93" s="441"/>
      <c r="D93" s="440"/>
      <c r="E93" s="95" t="s">
        <v>393</v>
      </c>
      <c r="F93" s="284" t="s">
        <v>19</v>
      </c>
      <c r="G93" s="284" t="s">
        <v>19</v>
      </c>
      <c r="H93" s="282" t="s">
        <v>232</v>
      </c>
      <c r="I93" s="280" t="s">
        <v>19</v>
      </c>
      <c r="J93" s="284" t="s">
        <v>19</v>
      </c>
      <c r="K93" s="66" t="s">
        <v>19</v>
      </c>
      <c r="L93" s="66" t="s">
        <v>19</v>
      </c>
      <c r="M93" s="66" t="s">
        <v>19</v>
      </c>
      <c r="O93" s="281"/>
      <c r="P93" s="281"/>
      <c r="Q93" s="281"/>
      <c r="R93" s="281"/>
      <c r="S93" s="281"/>
      <c r="T93" s="281"/>
      <c r="U93" s="281"/>
      <c r="V93" s="281"/>
      <c r="W93" s="281"/>
      <c r="X93" s="281"/>
      <c r="Y93" s="281"/>
      <c r="Z93" s="281"/>
      <c r="AA93" s="281"/>
      <c r="AB93" s="281"/>
      <c r="AC93" s="281"/>
      <c r="AD93" s="281"/>
      <c r="AE93" s="281"/>
      <c r="AF93" s="281"/>
      <c r="AG93" s="281"/>
      <c r="AH93" s="281"/>
      <c r="AI93" s="281"/>
      <c r="AJ93" s="281"/>
      <c r="AK93" s="281"/>
      <c r="AL93" s="281"/>
      <c r="AM93" s="281"/>
      <c r="AN93" s="3"/>
    </row>
    <row r="94" spans="1:40" s="5" customFormat="1" x14ac:dyDescent="0.25">
      <c r="A94" s="439"/>
      <c r="B94" s="440"/>
      <c r="C94" s="441"/>
      <c r="D94" s="440"/>
      <c r="E94" s="95" t="s">
        <v>394</v>
      </c>
      <c r="F94" s="284" t="s">
        <v>19</v>
      </c>
      <c r="G94" s="284" t="s">
        <v>19</v>
      </c>
      <c r="H94" s="282" t="s">
        <v>233</v>
      </c>
      <c r="I94" s="280" t="s">
        <v>19</v>
      </c>
      <c r="J94" s="284" t="s">
        <v>19</v>
      </c>
      <c r="K94" s="66" t="s">
        <v>19</v>
      </c>
      <c r="L94" s="66" t="s">
        <v>19</v>
      </c>
      <c r="M94" s="66" t="s">
        <v>19</v>
      </c>
      <c r="O94" s="281"/>
      <c r="P94" s="281"/>
      <c r="Q94" s="281"/>
      <c r="R94" s="281"/>
      <c r="S94" s="281"/>
      <c r="T94" s="281"/>
      <c r="U94" s="281"/>
      <c r="V94" s="281"/>
      <c r="W94" s="281"/>
      <c r="X94" s="281"/>
      <c r="Y94" s="281"/>
      <c r="Z94" s="281"/>
      <c r="AA94" s="281"/>
      <c r="AB94" s="281"/>
      <c r="AC94" s="281"/>
      <c r="AD94" s="281"/>
      <c r="AE94" s="281"/>
      <c r="AF94" s="281"/>
      <c r="AG94" s="281"/>
      <c r="AH94" s="281"/>
      <c r="AI94" s="281"/>
      <c r="AJ94" s="281"/>
      <c r="AK94" s="281"/>
      <c r="AL94" s="281"/>
      <c r="AM94" s="281"/>
      <c r="AN94" s="3"/>
    </row>
    <row r="95" spans="1:40" s="5" customFormat="1" ht="30" customHeight="1" x14ac:dyDescent="0.25">
      <c r="A95" s="372">
        <v>1</v>
      </c>
      <c r="B95" s="375" t="s">
        <v>86</v>
      </c>
      <c r="C95" s="375" t="s">
        <v>559</v>
      </c>
      <c r="D95" s="363" t="s">
        <v>202</v>
      </c>
      <c r="E95" s="390" t="s">
        <v>560</v>
      </c>
      <c r="F95" s="102" t="s">
        <v>398</v>
      </c>
      <c r="G95" s="102" t="s">
        <v>25</v>
      </c>
      <c r="H95" s="101">
        <v>1</v>
      </c>
      <c r="I95" s="101">
        <v>0</v>
      </c>
      <c r="J95" s="101">
        <v>0</v>
      </c>
      <c r="K95" s="383">
        <v>26433.11</v>
      </c>
      <c r="L95" s="383">
        <v>0</v>
      </c>
      <c r="M95" s="383">
        <v>0</v>
      </c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81"/>
      <c r="AH95" s="281"/>
      <c r="AI95" s="281"/>
      <c r="AJ95" s="281"/>
      <c r="AK95" s="281"/>
      <c r="AL95" s="281"/>
      <c r="AM95" s="281"/>
      <c r="AN95" s="3"/>
    </row>
    <row r="96" spans="1:40" s="5" customFormat="1" ht="30" customHeight="1" x14ac:dyDescent="0.25">
      <c r="A96" s="373"/>
      <c r="B96" s="376"/>
      <c r="C96" s="376"/>
      <c r="D96" s="364"/>
      <c r="E96" s="424"/>
      <c r="F96" s="101" t="s">
        <v>24</v>
      </c>
      <c r="G96" s="102" t="s">
        <v>25</v>
      </c>
      <c r="H96" s="101">
        <v>1</v>
      </c>
      <c r="I96" s="101">
        <v>0</v>
      </c>
      <c r="J96" s="101">
        <v>0</v>
      </c>
      <c r="K96" s="416"/>
      <c r="L96" s="416">
        <v>0</v>
      </c>
      <c r="M96" s="416">
        <v>0</v>
      </c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1"/>
      <c r="AH96" s="281"/>
      <c r="AI96" s="281"/>
      <c r="AJ96" s="281"/>
      <c r="AK96" s="281"/>
      <c r="AL96" s="281"/>
      <c r="AM96" s="281"/>
      <c r="AN96" s="3"/>
    </row>
    <row r="97" spans="1:40" s="5" customFormat="1" x14ac:dyDescent="0.25">
      <c r="A97" s="373"/>
      <c r="B97" s="376"/>
      <c r="C97" s="376"/>
      <c r="D97" s="364"/>
      <c r="E97" s="264" t="s">
        <v>393</v>
      </c>
      <c r="F97" s="280" t="s">
        <v>19</v>
      </c>
      <c r="G97" s="280" t="s">
        <v>19</v>
      </c>
      <c r="H97" s="265" t="s">
        <v>59</v>
      </c>
      <c r="I97" s="282" t="s">
        <v>19</v>
      </c>
      <c r="J97" s="282" t="s">
        <v>19</v>
      </c>
      <c r="K97" s="282" t="s">
        <v>19</v>
      </c>
      <c r="L97" s="282" t="s">
        <v>19</v>
      </c>
      <c r="M97" s="282" t="s">
        <v>19</v>
      </c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1"/>
      <c r="AH97" s="281"/>
      <c r="AI97" s="281"/>
      <c r="AJ97" s="281"/>
      <c r="AK97" s="281"/>
      <c r="AL97" s="281"/>
      <c r="AM97" s="281"/>
      <c r="AN97" s="3"/>
    </row>
    <row r="98" spans="1:40" s="5" customFormat="1" x14ac:dyDescent="0.25">
      <c r="A98" s="373"/>
      <c r="B98" s="376"/>
      <c r="C98" s="376"/>
      <c r="D98" s="364"/>
      <c r="E98" s="264" t="s">
        <v>394</v>
      </c>
      <c r="F98" s="280" t="s">
        <v>19</v>
      </c>
      <c r="G98" s="280" t="s">
        <v>19</v>
      </c>
      <c r="H98" s="265" t="s">
        <v>59</v>
      </c>
      <c r="I98" s="282" t="s">
        <v>19</v>
      </c>
      <c r="J98" s="282" t="s">
        <v>19</v>
      </c>
      <c r="K98" s="282" t="s">
        <v>19</v>
      </c>
      <c r="L98" s="282" t="s">
        <v>19</v>
      </c>
      <c r="M98" s="282" t="s">
        <v>19</v>
      </c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1"/>
      <c r="AH98" s="281"/>
      <c r="AI98" s="281"/>
      <c r="AJ98" s="281"/>
      <c r="AK98" s="281"/>
      <c r="AL98" s="281"/>
      <c r="AM98" s="281"/>
      <c r="AN98" s="3"/>
    </row>
    <row r="99" spans="1:40" s="5" customFormat="1" x14ac:dyDescent="0.25">
      <c r="A99" s="373"/>
      <c r="B99" s="376"/>
      <c r="C99" s="376"/>
      <c r="D99" s="364"/>
      <c r="E99" s="264" t="s">
        <v>227</v>
      </c>
      <c r="F99" s="284" t="s">
        <v>19</v>
      </c>
      <c r="G99" s="284" t="s">
        <v>19</v>
      </c>
      <c r="H99" s="263" t="s">
        <v>59</v>
      </c>
      <c r="I99" s="282" t="s">
        <v>19</v>
      </c>
      <c r="J99" s="282" t="s">
        <v>19</v>
      </c>
      <c r="K99" s="282" t="s">
        <v>19</v>
      </c>
      <c r="L99" s="282" t="s">
        <v>19</v>
      </c>
      <c r="M99" s="282" t="s">
        <v>19</v>
      </c>
      <c r="O99" s="281"/>
      <c r="P99" s="281"/>
      <c r="Q99" s="281"/>
      <c r="R99" s="281"/>
      <c r="S99" s="281"/>
      <c r="T99" s="281"/>
      <c r="U99" s="281"/>
      <c r="V99" s="281"/>
      <c r="W99" s="281"/>
      <c r="X99" s="281"/>
      <c r="Y99" s="281"/>
      <c r="Z99" s="281"/>
      <c r="AA99" s="281"/>
      <c r="AB99" s="281"/>
      <c r="AC99" s="281"/>
      <c r="AD99" s="281"/>
      <c r="AE99" s="281"/>
      <c r="AF99" s="281"/>
      <c r="AG99" s="281"/>
      <c r="AH99" s="281"/>
      <c r="AI99" s="281"/>
      <c r="AJ99" s="281"/>
      <c r="AK99" s="281"/>
      <c r="AL99" s="281"/>
      <c r="AM99" s="281"/>
      <c r="AN99" s="3"/>
    </row>
    <row r="100" spans="1:40" s="5" customFormat="1" x14ac:dyDescent="0.25">
      <c r="A100" s="373"/>
      <c r="B100" s="376"/>
      <c r="C100" s="376"/>
      <c r="D100" s="364"/>
      <c r="E100" s="264" t="s">
        <v>228</v>
      </c>
      <c r="F100" s="284" t="s">
        <v>19</v>
      </c>
      <c r="G100" s="284" t="s">
        <v>19</v>
      </c>
      <c r="H100" s="263" t="s">
        <v>231</v>
      </c>
      <c r="I100" s="282" t="s">
        <v>19</v>
      </c>
      <c r="J100" s="282" t="s">
        <v>19</v>
      </c>
      <c r="K100" s="282" t="s">
        <v>19</v>
      </c>
      <c r="L100" s="282" t="s">
        <v>19</v>
      </c>
      <c r="M100" s="282" t="s">
        <v>19</v>
      </c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81"/>
      <c r="AH100" s="281"/>
      <c r="AI100" s="281"/>
      <c r="AJ100" s="281"/>
      <c r="AK100" s="281"/>
      <c r="AL100" s="281"/>
      <c r="AM100" s="281"/>
      <c r="AN100" s="3"/>
    </row>
    <row r="101" spans="1:40" s="5" customFormat="1" x14ac:dyDescent="0.25">
      <c r="A101" s="374"/>
      <c r="B101" s="377"/>
      <c r="C101" s="377"/>
      <c r="D101" s="365"/>
      <c r="E101" s="95" t="s">
        <v>229</v>
      </c>
      <c r="F101" s="284" t="s">
        <v>19</v>
      </c>
      <c r="G101" s="284" t="s">
        <v>19</v>
      </c>
      <c r="H101" s="263" t="s">
        <v>281</v>
      </c>
      <c r="I101" s="282" t="s">
        <v>19</v>
      </c>
      <c r="J101" s="282" t="s">
        <v>19</v>
      </c>
      <c r="K101" s="282" t="s">
        <v>19</v>
      </c>
      <c r="L101" s="282" t="s">
        <v>19</v>
      </c>
      <c r="M101" s="282" t="s">
        <v>19</v>
      </c>
      <c r="O101" s="281"/>
      <c r="P101" s="281"/>
      <c r="Q101" s="281"/>
      <c r="R101" s="281"/>
      <c r="S101" s="281"/>
      <c r="T101" s="281"/>
      <c r="U101" s="281"/>
      <c r="V101" s="281"/>
      <c r="W101" s="281"/>
      <c r="X101" s="281"/>
      <c r="Y101" s="281"/>
      <c r="Z101" s="281"/>
      <c r="AA101" s="281"/>
      <c r="AB101" s="281"/>
      <c r="AC101" s="281"/>
      <c r="AD101" s="281"/>
      <c r="AE101" s="281"/>
      <c r="AF101" s="281"/>
      <c r="AG101" s="281"/>
      <c r="AH101" s="281"/>
      <c r="AI101" s="281"/>
      <c r="AJ101" s="281"/>
      <c r="AK101" s="281"/>
      <c r="AL101" s="281"/>
      <c r="AM101" s="281"/>
      <c r="AN101" s="3"/>
    </row>
    <row r="102" spans="1:40" s="5" customFormat="1" ht="47.25" x14ac:dyDescent="0.25">
      <c r="A102" s="438">
        <v>1</v>
      </c>
      <c r="B102" s="440" t="s">
        <v>86</v>
      </c>
      <c r="C102" s="441" t="s">
        <v>19</v>
      </c>
      <c r="D102" s="440" t="s">
        <v>202</v>
      </c>
      <c r="E102" s="273" t="s">
        <v>236</v>
      </c>
      <c r="F102" s="101" t="s">
        <v>24</v>
      </c>
      <c r="G102" s="102" t="s">
        <v>25</v>
      </c>
      <c r="H102" s="101">
        <v>1</v>
      </c>
      <c r="I102" s="101">
        <v>0</v>
      </c>
      <c r="J102" s="101">
        <v>0</v>
      </c>
      <c r="K102" s="285">
        <v>0</v>
      </c>
      <c r="L102" s="285">
        <v>0</v>
      </c>
      <c r="M102" s="285">
        <v>0</v>
      </c>
      <c r="O102" s="281"/>
      <c r="P102" s="281"/>
      <c r="Q102" s="281"/>
      <c r="R102" s="281"/>
      <c r="S102" s="281"/>
      <c r="T102" s="281"/>
      <c r="U102" s="281"/>
      <c r="V102" s="281"/>
      <c r="W102" s="281"/>
      <c r="X102" s="281"/>
      <c r="Y102" s="281"/>
      <c r="Z102" s="281"/>
      <c r="AA102" s="281"/>
      <c r="AB102" s="281"/>
      <c r="AC102" s="281"/>
      <c r="AD102" s="281"/>
      <c r="AE102" s="281"/>
      <c r="AF102" s="281"/>
      <c r="AG102" s="281"/>
      <c r="AH102" s="281"/>
      <c r="AI102" s="281"/>
      <c r="AJ102" s="281"/>
      <c r="AK102" s="281"/>
      <c r="AL102" s="281"/>
      <c r="AM102" s="281"/>
      <c r="AN102" s="3"/>
    </row>
    <row r="103" spans="1:40" s="5" customFormat="1" ht="20.100000000000001" customHeight="1" x14ac:dyDescent="0.25">
      <c r="A103" s="439"/>
      <c r="B103" s="440"/>
      <c r="C103" s="441"/>
      <c r="D103" s="440"/>
      <c r="E103" s="95" t="s">
        <v>235</v>
      </c>
      <c r="F103" s="284" t="s">
        <v>19</v>
      </c>
      <c r="G103" s="284" t="s">
        <v>19</v>
      </c>
      <c r="H103" s="283" t="s">
        <v>37</v>
      </c>
      <c r="I103" s="284" t="s">
        <v>19</v>
      </c>
      <c r="J103" s="284" t="s">
        <v>19</v>
      </c>
      <c r="K103" s="66" t="s">
        <v>19</v>
      </c>
      <c r="L103" s="66" t="s">
        <v>19</v>
      </c>
      <c r="M103" s="66" t="s">
        <v>19</v>
      </c>
      <c r="O103" s="281"/>
      <c r="P103" s="281"/>
      <c r="Q103" s="281"/>
      <c r="R103" s="281"/>
      <c r="S103" s="281"/>
      <c r="T103" s="281"/>
      <c r="U103" s="281"/>
      <c r="V103" s="281"/>
      <c r="W103" s="281"/>
      <c r="X103" s="281"/>
      <c r="Y103" s="281"/>
      <c r="Z103" s="281"/>
      <c r="AA103" s="281"/>
      <c r="AB103" s="281"/>
      <c r="AC103" s="281"/>
      <c r="AD103" s="281"/>
      <c r="AE103" s="281"/>
      <c r="AF103" s="281"/>
      <c r="AG103" s="281"/>
      <c r="AH103" s="281"/>
      <c r="AI103" s="281"/>
      <c r="AJ103" s="281"/>
      <c r="AK103" s="281"/>
      <c r="AL103" s="281"/>
      <c r="AM103" s="281"/>
      <c r="AN103" s="3"/>
    </row>
    <row r="104" spans="1:40" s="5" customFormat="1" ht="20.100000000000001" customHeight="1" x14ac:dyDescent="0.25">
      <c r="A104" s="439"/>
      <c r="B104" s="440"/>
      <c r="C104" s="441"/>
      <c r="D104" s="440"/>
      <c r="E104" s="95" t="s">
        <v>229</v>
      </c>
      <c r="F104" s="284" t="s">
        <v>19</v>
      </c>
      <c r="G104" s="284" t="s">
        <v>19</v>
      </c>
      <c r="H104" s="283" t="s">
        <v>73</v>
      </c>
      <c r="I104" s="284" t="s">
        <v>19</v>
      </c>
      <c r="J104" s="284" t="s">
        <v>19</v>
      </c>
      <c r="K104" s="66" t="s">
        <v>19</v>
      </c>
      <c r="L104" s="66" t="s">
        <v>19</v>
      </c>
      <c r="M104" s="66" t="s">
        <v>19</v>
      </c>
      <c r="O104" s="281"/>
      <c r="P104" s="281"/>
      <c r="Q104" s="281"/>
      <c r="R104" s="281"/>
      <c r="S104" s="281"/>
      <c r="T104" s="281"/>
      <c r="U104" s="281"/>
      <c r="V104" s="281"/>
      <c r="W104" s="281"/>
      <c r="X104" s="281"/>
      <c r="Y104" s="281"/>
      <c r="Z104" s="281"/>
      <c r="AA104" s="281"/>
      <c r="AB104" s="281"/>
      <c r="AC104" s="281"/>
      <c r="AD104" s="281"/>
      <c r="AE104" s="281"/>
      <c r="AF104" s="281"/>
      <c r="AG104" s="281"/>
      <c r="AH104" s="281"/>
      <c r="AI104" s="281"/>
      <c r="AJ104" s="281"/>
      <c r="AK104" s="281"/>
      <c r="AL104" s="281"/>
      <c r="AM104" s="281"/>
      <c r="AN104" s="3"/>
    </row>
    <row r="105" spans="1:40" s="5" customFormat="1" ht="47.25" x14ac:dyDescent="0.25">
      <c r="A105" s="438">
        <v>1</v>
      </c>
      <c r="B105" s="440" t="s">
        <v>86</v>
      </c>
      <c r="C105" s="441" t="s">
        <v>19</v>
      </c>
      <c r="D105" s="440" t="s">
        <v>202</v>
      </c>
      <c r="E105" s="273" t="s">
        <v>237</v>
      </c>
      <c r="F105" s="101" t="s">
        <v>24</v>
      </c>
      <c r="G105" s="102" t="s">
        <v>25</v>
      </c>
      <c r="H105" s="101">
        <v>1</v>
      </c>
      <c r="I105" s="101">
        <v>0</v>
      </c>
      <c r="J105" s="101">
        <v>0</v>
      </c>
      <c r="K105" s="285">
        <v>0</v>
      </c>
      <c r="L105" s="285">
        <v>0</v>
      </c>
      <c r="M105" s="285">
        <v>0</v>
      </c>
      <c r="O105" s="281"/>
      <c r="P105" s="281"/>
      <c r="Q105" s="281"/>
      <c r="R105" s="281"/>
      <c r="S105" s="281"/>
      <c r="T105" s="281"/>
      <c r="U105" s="281"/>
      <c r="V105" s="281"/>
      <c r="W105" s="281"/>
      <c r="X105" s="281"/>
      <c r="Y105" s="281"/>
      <c r="Z105" s="281"/>
      <c r="AA105" s="281"/>
      <c r="AB105" s="281"/>
      <c r="AC105" s="281"/>
      <c r="AD105" s="281"/>
      <c r="AE105" s="281"/>
      <c r="AF105" s="281"/>
      <c r="AG105" s="281"/>
      <c r="AH105" s="281"/>
      <c r="AI105" s="281"/>
      <c r="AJ105" s="281"/>
      <c r="AK105" s="281"/>
      <c r="AL105" s="281"/>
      <c r="AM105" s="281"/>
      <c r="AN105" s="3"/>
    </row>
    <row r="106" spans="1:40" s="5" customFormat="1" ht="20.100000000000001" customHeight="1" x14ac:dyDescent="0.25">
      <c r="A106" s="439"/>
      <c r="B106" s="440"/>
      <c r="C106" s="441"/>
      <c r="D106" s="440"/>
      <c r="E106" s="95" t="s">
        <v>235</v>
      </c>
      <c r="F106" s="284" t="s">
        <v>19</v>
      </c>
      <c r="G106" s="284" t="s">
        <v>19</v>
      </c>
      <c r="H106" s="283" t="s">
        <v>37</v>
      </c>
      <c r="I106" s="284" t="s">
        <v>19</v>
      </c>
      <c r="J106" s="284" t="s">
        <v>19</v>
      </c>
      <c r="K106" s="66" t="s">
        <v>19</v>
      </c>
      <c r="L106" s="66" t="s">
        <v>19</v>
      </c>
      <c r="M106" s="66" t="s">
        <v>19</v>
      </c>
      <c r="O106" s="281"/>
      <c r="P106" s="281"/>
      <c r="Q106" s="281"/>
      <c r="R106" s="281"/>
      <c r="S106" s="281"/>
      <c r="T106" s="281"/>
      <c r="U106" s="281"/>
      <c r="V106" s="281"/>
      <c r="W106" s="281"/>
      <c r="X106" s="281"/>
      <c r="Y106" s="281"/>
      <c r="Z106" s="281"/>
      <c r="AA106" s="281"/>
      <c r="AB106" s="281"/>
      <c r="AC106" s="281"/>
      <c r="AD106" s="281"/>
      <c r="AE106" s="281"/>
      <c r="AF106" s="281"/>
      <c r="AG106" s="281"/>
      <c r="AH106" s="281"/>
      <c r="AI106" s="281"/>
      <c r="AJ106" s="281"/>
      <c r="AK106" s="281"/>
      <c r="AL106" s="281"/>
      <c r="AM106" s="281"/>
      <c r="AN106" s="3"/>
    </row>
    <row r="107" spans="1:40" s="5" customFormat="1" ht="20.100000000000001" customHeight="1" x14ac:dyDescent="0.25">
      <c r="A107" s="439"/>
      <c r="B107" s="440"/>
      <c r="C107" s="441"/>
      <c r="D107" s="440"/>
      <c r="E107" s="95" t="s">
        <v>229</v>
      </c>
      <c r="F107" s="284" t="s">
        <v>19</v>
      </c>
      <c r="G107" s="284" t="s">
        <v>19</v>
      </c>
      <c r="H107" s="283" t="s">
        <v>73</v>
      </c>
      <c r="I107" s="284" t="s">
        <v>19</v>
      </c>
      <c r="J107" s="284" t="s">
        <v>19</v>
      </c>
      <c r="K107" s="66" t="s">
        <v>19</v>
      </c>
      <c r="L107" s="66" t="s">
        <v>19</v>
      </c>
      <c r="M107" s="66" t="s">
        <v>19</v>
      </c>
      <c r="O107" s="281"/>
      <c r="P107" s="281"/>
      <c r="Q107" s="281"/>
      <c r="R107" s="281"/>
      <c r="S107" s="281"/>
      <c r="T107" s="281"/>
      <c r="U107" s="281"/>
      <c r="V107" s="281"/>
      <c r="W107" s="281"/>
      <c r="X107" s="281"/>
      <c r="Y107" s="281"/>
      <c r="Z107" s="281"/>
      <c r="AA107" s="281"/>
      <c r="AB107" s="281"/>
      <c r="AC107" s="281"/>
      <c r="AD107" s="281"/>
      <c r="AE107" s="281"/>
      <c r="AF107" s="281"/>
      <c r="AG107" s="281"/>
      <c r="AH107" s="281"/>
      <c r="AI107" s="281"/>
      <c r="AJ107" s="281"/>
      <c r="AK107" s="281"/>
      <c r="AL107" s="281"/>
      <c r="AM107" s="281"/>
      <c r="AN107" s="3"/>
    </row>
    <row r="108" spans="1:40" s="5" customFormat="1" ht="47.25" x14ac:dyDescent="0.25">
      <c r="A108" s="438">
        <v>1</v>
      </c>
      <c r="B108" s="440" t="s">
        <v>86</v>
      </c>
      <c r="C108" s="441" t="s">
        <v>19</v>
      </c>
      <c r="D108" s="440" t="s">
        <v>202</v>
      </c>
      <c r="E108" s="273" t="s">
        <v>238</v>
      </c>
      <c r="F108" s="101" t="s">
        <v>24</v>
      </c>
      <c r="G108" s="102" t="s">
        <v>25</v>
      </c>
      <c r="H108" s="101">
        <v>1</v>
      </c>
      <c r="I108" s="101">
        <v>0</v>
      </c>
      <c r="J108" s="101">
        <v>0</v>
      </c>
      <c r="K108" s="285">
        <v>0</v>
      </c>
      <c r="L108" s="285">
        <v>0</v>
      </c>
      <c r="M108" s="285">
        <v>0</v>
      </c>
      <c r="O108" s="281"/>
      <c r="P108" s="281"/>
      <c r="Q108" s="281"/>
      <c r="R108" s="281"/>
      <c r="S108" s="281"/>
      <c r="T108" s="281"/>
      <c r="U108" s="281"/>
      <c r="V108" s="281"/>
      <c r="W108" s="281"/>
      <c r="X108" s="281"/>
      <c r="Y108" s="281"/>
      <c r="Z108" s="281"/>
      <c r="AA108" s="281"/>
      <c r="AB108" s="281"/>
      <c r="AC108" s="281"/>
      <c r="AD108" s="281"/>
      <c r="AE108" s="281"/>
      <c r="AF108" s="281"/>
      <c r="AG108" s="281"/>
      <c r="AH108" s="281"/>
      <c r="AI108" s="281"/>
      <c r="AJ108" s="281"/>
      <c r="AK108" s="281"/>
      <c r="AL108" s="281"/>
      <c r="AM108" s="281"/>
      <c r="AN108" s="3"/>
    </row>
    <row r="109" spans="1:40" s="5" customFormat="1" ht="20.100000000000001" customHeight="1" x14ac:dyDescent="0.25">
      <c r="A109" s="439"/>
      <c r="B109" s="440"/>
      <c r="C109" s="441"/>
      <c r="D109" s="440"/>
      <c r="E109" s="95" t="s">
        <v>235</v>
      </c>
      <c r="F109" s="284" t="s">
        <v>19</v>
      </c>
      <c r="G109" s="284" t="s">
        <v>19</v>
      </c>
      <c r="H109" s="283" t="s">
        <v>37</v>
      </c>
      <c r="I109" s="284" t="s">
        <v>19</v>
      </c>
      <c r="J109" s="284" t="s">
        <v>19</v>
      </c>
      <c r="K109" s="66" t="s">
        <v>19</v>
      </c>
      <c r="L109" s="66" t="s">
        <v>19</v>
      </c>
      <c r="M109" s="66" t="s">
        <v>19</v>
      </c>
      <c r="O109" s="281"/>
      <c r="P109" s="281"/>
      <c r="Q109" s="281"/>
      <c r="R109" s="281"/>
      <c r="S109" s="281"/>
      <c r="T109" s="281"/>
      <c r="U109" s="281"/>
      <c r="V109" s="281"/>
      <c r="W109" s="281"/>
      <c r="X109" s="281"/>
      <c r="Y109" s="281"/>
      <c r="Z109" s="281"/>
      <c r="AA109" s="281"/>
      <c r="AB109" s="281"/>
      <c r="AC109" s="281"/>
      <c r="AD109" s="281"/>
      <c r="AE109" s="281"/>
      <c r="AF109" s="281"/>
      <c r="AG109" s="281"/>
      <c r="AH109" s="281"/>
      <c r="AI109" s="281"/>
      <c r="AJ109" s="281"/>
      <c r="AK109" s="281"/>
      <c r="AL109" s="281"/>
      <c r="AM109" s="281"/>
      <c r="AN109" s="3"/>
    </row>
    <row r="110" spans="1:40" s="5" customFormat="1" ht="20.100000000000001" customHeight="1" x14ac:dyDescent="0.25">
      <c r="A110" s="439"/>
      <c r="B110" s="440"/>
      <c r="C110" s="441"/>
      <c r="D110" s="440"/>
      <c r="E110" s="95" t="s">
        <v>229</v>
      </c>
      <c r="F110" s="284" t="s">
        <v>19</v>
      </c>
      <c r="G110" s="284" t="s">
        <v>19</v>
      </c>
      <c r="H110" s="283" t="s">
        <v>73</v>
      </c>
      <c r="I110" s="284" t="s">
        <v>19</v>
      </c>
      <c r="J110" s="284" t="s">
        <v>19</v>
      </c>
      <c r="K110" s="66" t="s">
        <v>19</v>
      </c>
      <c r="L110" s="66" t="s">
        <v>19</v>
      </c>
      <c r="M110" s="66" t="s">
        <v>19</v>
      </c>
      <c r="O110" s="281"/>
      <c r="P110" s="281"/>
      <c r="Q110" s="281"/>
      <c r="R110" s="281"/>
      <c r="S110" s="281"/>
      <c r="T110" s="281"/>
      <c r="U110" s="281"/>
      <c r="V110" s="281"/>
      <c r="W110" s="281"/>
      <c r="X110" s="281"/>
      <c r="Y110" s="281"/>
      <c r="Z110" s="281"/>
      <c r="AA110" s="281"/>
      <c r="AB110" s="281"/>
      <c r="AC110" s="281"/>
      <c r="AD110" s="281"/>
      <c r="AE110" s="281"/>
      <c r="AF110" s="281"/>
      <c r="AG110" s="281"/>
      <c r="AH110" s="281"/>
      <c r="AI110" s="281"/>
      <c r="AJ110" s="281"/>
      <c r="AK110" s="281"/>
      <c r="AL110" s="281"/>
      <c r="AM110" s="281"/>
      <c r="AN110" s="3"/>
    </row>
    <row r="111" spans="1:40" s="5" customFormat="1" ht="50.1" customHeight="1" x14ac:dyDescent="0.25">
      <c r="A111" s="438">
        <v>1</v>
      </c>
      <c r="B111" s="440" t="s">
        <v>86</v>
      </c>
      <c r="C111" s="441" t="s">
        <v>19</v>
      </c>
      <c r="D111" s="440" t="s">
        <v>202</v>
      </c>
      <c r="E111" s="273" t="s">
        <v>239</v>
      </c>
      <c r="F111" s="101" t="s">
        <v>24</v>
      </c>
      <c r="G111" s="102" t="s">
        <v>25</v>
      </c>
      <c r="H111" s="101">
        <v>1</v>
      </c>
      <c r="I111" s="101">
        <v>0</v>
      </c>
      <c r="J111" s="101">
        <v>0</v>
      </c>
      <c r="K111" s="285">
        <v>0</v>
      </c>
      <c r="L111" s="285">
        <v>0</v>
      </c>
      <c r="M111" s="285">
        <v>0</v>
      </c>
      <c r="O111" s="281"/>
      <c r="P111" s="281"/>
      <c r="Q111" s="281"/>
      <c r="R111" s="281"/>
      <c r="S111" s="281"/>
      <c r="T111" s="281"/>
      <c r="U111" s="281"/>
      <c r="V111" s="281"/>
      <c r="W111" s="281"/>
      <c r="X111" s="281"/>
      <c r="Y111" s="281"/>
      <c r="Z111" s="281"/>
      <c r="AA111" s="281"/>
      <c r="AB111" s="281"/>
      <c r="AC111" s="281"/>
      <c r="AD111" s="281"/>
      <c r="AE111" s="281"/>
      <c r="AF111" s="281"/>
      <c r="AG111" s="281"/>
      <c r="AH111" s="281"/>
      <c r="AI111" s="281"/>
      <c r="AJ111" s="281"/>
      <c r="AK111" s="281"/>
      <c r="AL111" s="281"/>
      <c r="AM111" s="281"/>
      <c r="AN111" s="3"/>
    </row>
    <row r="112" spans="1:40" s="5" customFormat="1" ht="20.100000000000001" customHeight="1" x14ac:dyDescent="0.25">
      <c r="A112" s="439"/>
      <c r="B112" s="440"/>
      <c r="C112" s="441"/>
      <c r="D112" s="440"/>
      <c r="E112" s="95" t="s">
        <v>235</v>
      </c>
      <c r="F112" s="284" t="s">
        <v>19</v>
      </c>
      <c r="G112" s="284" t="s">
        <v>19</v>
      </c>
      <c r="H112" s="283" t="s">
        <v>37</v>
      </c>
      <c r="I112" s="284" t="s">
        <v>19</v>
      </c>
      <c r="J112" s="284" t="s">
        <v>19</v>
      </c>
      <c r="K112" s="282" t="s">
        <v>19</v>
      </c>
      <c r="L112" s="282" t="s">
        <v>19</v>
      </c>
      <c r="M112" s="282" t="s">
        <v>19</v>
      </c>
      <c r="O112" s="281"/>
      <c r="P112" s="281"/>
      <c r="Q112" s="281"/>
      <c r="R112" s="281"/>
      <c r="S112" s="281"/>
      <c r="T112" s="281"/>
      <c r="U112" s="281"/>
      <c r="V112" s="281"/>
      <c r="W112" s="281"/>
      <c r="X112" s="281"/>
      <c r="Y112" s="281"/>
      <c r="Z112" s="281"/>
      <c r="AA112" s="281"/>
      <c r="AB112" s="281"/>
      <c r="AC112" s="281"/>
      <c r="AD112" s="281"/>
      <c r="AE112" s="281"/>
      <c r="AF112" s="281"/>
      <c r="AG112" s="281"/>
      <c r="AH112" s="281"/>
      <c r="AI112" s="281"/>
      <c r="AJ112" s="281"/>
      <c r="AK112" s="281"/>
      <c r="AL112" s="281"/>
      <c r="AM112" s="281"/>
      <c r="AN112" s="3"/>
    </row>
    <row r="113" spans="1:40" s="5" customFormat="1" ht="20.100000000000001" customHeight="1" x14ac:dyDescent="0.25">
      <c r="A113" s="439"/>
      <c r="B113" s="440"/>
      <c r="C113" s="441"/>
      <c r="D113" s="440"/>
      <c r="E113" s="95" t="s">
        <v>229</v>
      </c>
      <c r="F113" s="284" t="s">
        <v>19</v>
      </c>
      <c r="G113" s="284" t="s">
        <v>19</v>
      </c>
      <c r="H113" s="283" t="s">
        <v>73</v>
      </c>
      <c r="I113" s="284" t="s">
        <v>19</v>
      </c>
      <c r="J113" s="284" t="s">
        <v>19</v>
      </c>
      <c r="K113" s="282" t="s">
        <v>19</v>
      </c>
      <c r="L113" s="282" t="s">
        <v>19</v>
      </c>
      <c r="M113" s="282" t="s">
        <v>19</v>
      </c>
      <c r="O113" s="281"/>
      <c r="P113" s="281"/>
      <c r="Q113" s="281"/>
      <c r="R113" s="281"/>
      <c r="S113" s="281"/>
      <c r="T113" s="281"/>
      <c r="U113" s="281"/>
      <c r="V113" s="281"/>
      <c r="W113" s="281"/>
      <c r="X113" s="281"/>
      <c r="Y113" s="281"/>
      <c r="Z113" s="281"/>
      <c r="AA113" s="281"/>
      <c r="AB113" s="281"/>
      <c r="AC113" s="281"/>
      <c r="AD113" s="281"/>
      <c r="AE113" s="281"/>
      <c r="AF113" s="281"/>
      <c r="AG113" s="281"/>
      <c r="AH113" s="281"/>
      <c r="AI113" s="281"/>
      <c r="AJ113" s="281"/>
      <c r="AK113" s="281"/>
      <c r="AL113" s="281"/>
      <c r="AM113" s="281"/>
      <c r="AN113" s="3"/>
    </row>
    <row r="114" spans="1:40" s="5" customFormat="1" ht="36" customHeight="1" x14ac:dyDescent="0.25">
      <c r="A114" s="438">
        <v>1</v>
      </c>
      <c r="B114" s="440" t="s">
        <v>86</v>
      </c>
      <c r="C114" s="441">
        <v>45851</v>
      </c>
      <c r="D114" s="442" t="s">
        <v>561</v>
      </c>
      <c r="E114" s="417" t="s">
        <v>562</v>
      </c>
      <c r="F114" s="102" t="s">
        <v>398</v>
      </c>
      <c r="G114" s="102" t="s">
        <v>25</v>
      </c>
      <c r="H114" s="302">
        <v>1</v>
      </c>
      <c r="I114" s="101">
        <v>0</v>
      </c>
      <c r="J114" s="101">
        <v>0</v>
      </c>
      <c r="K114" s="428">
        <v>8565.2199999999993</v>
      </c>
      <c r="L114" s="451">
        <v>0</v>
      </c>
      <c r="M114" s="451">
        <v>0</v>
      </c>
      <c r="O114" s="281"/>
      <c r="P114" s="281"/>
      <c r="Q114" s="281"/>
      <c r="R114" s="281"/>
      <c r="S114" s="281"/>
      <c r="T114" s="281"/>
      <c r="U114" s="281"/>
      <c r="V114" s="281"/>
      <c r="W114" s="281"/>
      <c r="X114" s="281"/>
      <c r="Y114" s="281"/>
      <c r="Z114" s="448"/>
      <c r="AA114" s="449"/>
      <c r="AB114" s="449"/>
      <c r="AC114" s="281"/>
      <c r="AD114" s="281"/>
      <c r="AE114" s="281"/>
      <c r="AF114" s="281"/>
      <c r="AG114" s="281"/>
      <c r="AH114" s="281"/>
      <c r="AI114" s="281"/>
      <c r="AJ114" s="281"/>
      <c r="AK114" s="281"/>
      <c r="AL114" s="281"/>
      <c r="AM114" s="281"/>
      <c r="AN114" s="3"/>
    </row>
    <row r="115" spans="1:40" s="5" customFormat="1" ht="30" customHeight="1" x14ac:dyDescent="0.25">
      <c r="A115" s="438"/>
      <c r="B115" s="440"/>
      <c r="C115" s="441"/>
      <c r="D115" s="442"/>
      <c r="E115" s="418"/>
      <c r="F115" s="101" t="s">
        <v>24</v>
      </c>
      <c r="G115" s="102" t="s">
        <v>25</v>
      </c>
      <c r="H115" s="302">
        <v>1</v>
      </c>
      <c r="I115" s="101">
        <v>0</v>
      </c>
      <c r="J115" s="101">
        <v>0</v>
      </c>
      <c r="K115" s="446"/>
      <c r="L115" s="452" t="s">
        <v>19</v>
      </c>
      <c r="M115" s="452" t="s">
        <v>19</v>
      </c>
      <c r="O115" s="281"/>
      <c r="P115" s="281"/>
      <c r="Q115" s="281"/>
      <c r="R115" s="281"/>
      <c r="S115" s="281"/>
      <c r="T115" s="281"/>
      <c r="U115" s="281"/>
      <c r="V115" s="281"/>
      <c r="W115" s="281"/>
      <c r="X115" s="281"/>
      <c r="Y115" s="281"/>
      <c r="Z115" s="281"/>
      <c r="AA115" s="281"/>
      <c r="AB115" s="281"/>
      <c r="AC115" s="281"/>
      <c r="AD115" s="281"/>
      <c r="AE115" s="281"/>
      <c r="AF115" s="281"/>
      <c r="AG115" s="281"/>
      <c r="AH115" s="281"/>
      <c r="AI115" s="281"/>
      <c r="AJ115" s="281"/>
      <c r="AK115" s="281"/>
      <c r="AL115" s="281"/>
      <c r="AM115" s="281"/>
      <c r="AN115" s="3"/>
    </row>
    <row r="116" spans="1:40" s="5" customFormat="1" ht="20.100000000000001" customHeight="1" x14ac:dyDescent="0.25">
      <c r="A116" s="439"/>
      <c r="B116" s="440"/>
      <c r="C116" s="441"/>
      <c r="D116" s="442"/>
      <c r="E116" s="95" t="s">
        <v>393</v>
      </c>
      <c r="F116" s="280" t="s">
        <v>19</v>
      </c>
      <c r="G116" s="280" t="s">
        <v>19</v>
      </c>
      <c r="H116" s="266" t="s">
        <v>38</v>
      </c>
      <c r="I116" s="280" t="s">
        <v>19</v>
      </c>
      <c r="J116" s="280" t="s">
        <v>19</v>
      </c>
      <c r="K116" s="282" t="s">
        <v>19</v>
      </c>
      <c r="L116" s="282" t="s">
        <v>19</v>
      </c>
      <c r="M116" s="282" t="s">
        <v>19</v>
      </c>
      <c r="O116" s="281"/>
      <c r="P116" s="281"/>
      <c r="Q116" s="281"/>
      <c r="R116" s="281"/>
      <c r="S116" s="281"/>
      <c r="T116" s="281"/>
      <c r="U116" s="281"/>
      <c r="V116" s="281"/>
      <c r="W116" s="281"/>
      <c r="X116" s="281"/>
      <c r="Y116" s="281"/>
      <c r="Z116" s="281"/>
      <c r="AA116" s="281"/>
      <c r="AB116" s="281"/>
      <c r="AC116" s="281"/>
      <c r="AD116" s="281"/>
      <c r="AE116" s="281"/>
      <c r="AF116" s="281"/>
      <c r="AG116" s="281"/>
      <c r="AH116" s="281"/>
      <c r="AI116" s="281"/>
      <c r="AJ116" s="281"/>
      <c r="AK116" s="281"/>
      <c r="AL116" s="281"/>
      <c r="AM116" s="281"/>
      <c r="AN116" s="3"/>
    </row>
    <row r="117" spans="1:40" s="5" customFormat="1" ht="20.100000000000001" customHeight="1" x14ac:dyDescent="0.25">
      <c r="A117" s="439"/>
      <c r="B117" s="440"/>
      <c r="C117" s="441"/>
      <c r="D117" s="442"/>
      <c r="E117" s="95" t="s">
        <v>394</v>
      </c>
      <c r="F117" s="280" t="s">
        <v>19</v>
      </c>
      <c r="G117" s="280" t="s">
        <v>19</v>
      </c>
      <c r="H117" s="266" t="s">
        <v>563</v>
      </c>
      <c r="I117" s="280" t="s">
        <v>19</v>
      </c>
      <c r="J117" s="280" t="s">
        <v>19</v>
      </c>
      <c r="K117" s="282" t="s">
        <v>19</v>
      </c>
      <c r="L117" s="282" t="s">
        <v>19</v>
      </c>
      <c r="M117" s="282" t="s">
        <v>19</v>
      </c>
      <c r="O117" s="281"/>
      <c r="P117" s="281"/>
      <c r="Q117" s="281"/>
      <c r="R117" s="281"/>
      <c r="S117" s="281"/>
      <c r="T117" s="281"/>
      <c r="U117" s="281"/>
      <c r="V117" s="281"/>
      <c r="W117" s="281"/>
      <c r="X117" s="281"/>
      <c r="Y117" s="281"/>
      <c r="Z117" s="281"/>
      <c r="AA117" s="281"/>
      <c r="AB117" s="281"/>
      <c r="AC117" s="281"/>
      <c r="AD117" s="281"/>
      <c r="AE117" s="281"/>
      <c r="AF117" s="281"/>
      <c r="AG117" s="281"/>
      <c r="AH117" s="281"/>
      <c r="AI117" s="281"/>
      <c r="AJ117" s="281"/>
      <c r="AK117" s="281"/>
      <c r="AL117" s="281"/>
      <c r="AM117" s="281"/>
      <c r="AN117" s="3"/>
    </row>
    <row r="118" spans="1:40" s="5" customFormat="1" ht="20.100000000000001" customHeight="1" x14ac:dyDescent="0.25">
      <c r="A118" s="439"/>
      <c r="B118" s="440"/>
      <c r="C118" s="441"/>
      <c r="D118" s="442"/>
      <c r="E118" s="95" t="s">
        <v>227</v>
      </c>
      <c r="F118" s="280" t="s">
        <v>19</v>
      </c>
      <c r="G118" s="280" t="s">
        <v>19</v>
      </c>
      <c r="H118" s="266" t="s">
        <v>232</v>
      </c>
      <c r="I118" s="280" t="s">
        <v>19</v>
      </c>
      <c r="J118" s="280" t="s">
        <v>19</v>
      </c>
      <c r="K118" s="282" t="s">
        <v>19</v>
      </c>
      <c r="L118" s="282" t="s">
        <v>19</v>
      </c>
      <c r="M118" s="282" t="s">
        <v>19</v>
      </c>
      <c r="O118" s="281"/>
      <c r="P118" s="281"/>
      <c r="Q118" s="281"/>
      <c r="R118" s="281"/>
      <c r="S118" s="281"/>
      <c r="T118" s="281"/>
      <c r="U118" s="281"/>
      <c r="V118" s="281"/>
      <c r="W118" s="281"/>
      <c r="X118" s="281"/>
      <c r="Y118" s="281"/>
      <c r="Z118" s="281"/>
      <c r="AA118" s="281"/>
      <c r="AB118" s="281"/>
      <c r="AC118" s="281"/>
      <c r="AD118" s="281"/>
      <c r="AE118" s="281"/>
      <c r="AF118" s="281"/>
      <c r="AG118" s="281"/>
      <c r="AH118" s="281"/>
      <c r="AI118" s="281"/>
      <c r="AJ118" s="281"/>
      <c r="AK118" s="281"/>
      <c r="AL118" s="281"/>
      <c r="AM118" s="281"/>
      <c r="AN118" s="3"/>
    </row>
    <row r="119" spans="1:40" s="5" customFormat="1" ht="20.100000000000001" customHeight="1" x14ac:dyDescent="0.25">
      <c r="A119" s="439"/>
      <c r="B119" s="440"/>
      <c r="C119" s="441"/>
      <c r="D119" s="442"/>
      <c r="E119" s="95" t="s">
        <v>228</v>
      </c>
      <c r="F119" s="280" t="s">
        <v>19</v>
      </c>
      <c r="G119" s="280" t="s">
        <v>19</v>
      </c>
      <c r="H119" s="265" t="s">
        <v>39</v>
      </c>
      <c r="I119" s="280" t="s">
        <v>19</v>
      </c>
      <c r="J119" s="280" t="s">
        <v>19</v>
      </c>
      <c r="K119" s="282" t="s">
        <v>19</v>
      </c>
      <c r="L119" s="282" t="s">
        <v>19</v>
      </c>
      <c r="M119" s="282" t="s">
        <v>19</v>
      </c>
      <c r="O119" s="281"/>
      <c r="P119" s="281"/>
      <c r="Q119" s="281"/>
      <c r="R119" s="281"/>
      <c r="S119" s="281"/>
      <c r="T119" s="281"/>
      <c r="U119" s="281"/>
      <c r="V119" s="281"/>
      <c r="W119" s="281"/>
      <c r="X119" s="281"/>
      <c r="Y119" s="281"/>
      <c r="Z119" s="281"/>
      <c r="AA119" s="281"/>
      <c r="AB119" s="281"/>
      <c r="AC119" s="281"/>
      <c r="AD119" s="281"/>
      <c r="AE119" s="281"/>
      <c r="AF119" s="281"/>
      <c r="AG119" s="281"/>
      <c r="AH119" s="281"/>
      <c r="AI119" s="281"/>
      <c r="AJ119" s="281"/>
      <c r="AK119" s="281"/>
      <c r="AL119" s="281"/>
      <c r="AM119" s="281"/>
      <c r="AN119" s="3"/>
    </row>
    <row r="120" spans="1:40" s="5" customFormat="1" ht="20.100000000000001" customHeight="1" x14ac:dyDescent="0.25">
      <c r="A120" s="439"/>
      <c r="B120" s="440"/>
      <c r="C120" s="441"/>
      <c r="D120" s="442"/>
      <c r="E120" s="95" t="s">
        <v>229</v>
      </c>
      <c r="F120" s="280" t="s">
        <v>19</v>
      </c>
      <c r="G120" s="280" t="s">
        <v>19</v>
      </c>
      <c r="H120" s="265" t="s">
        <v>39</v>
      </c>
      <c r="I120" s="280" t="s">
        <v>19</v>
      </c>
      <c r="J120" s="280" t="s">
        <v>19</v>
      </c>
      <c r="K120" s="282" t="s">
        <v>19</v>
      </c>
      <c r="L120" s="282" t="s">
        <v>19</v>
      </c>
      <c r="M120" s="282" t="s">
        <v>19</v>
      </c>
      <c r="O120" s="281"/>
      <c r="P120" s="281"/>
      <c r="Q120" s="281"/>
      <c r="R120" s="281"/>
      <c r="S120" s="281"/>
      <c r="T120" s="281"/>
      <c r="U120" s="281"/>
      <c r="V120" s="281"/>
      <c r="W120" s="281"/>
      <c r="X120" s="281"/>
      <c r="Y120" s="281"/>
      <c r="Z120" s="281"/>
      <c r="AA120" s="281"/>
      <c r="AB120" s="281"/>
      <c r="AC120" s="281"/>
      <c r="AD120" s="281"/>
      <c r="AE120" s="281"/>
      <c r="AF120" s="281"/>
      <c r="AG120" s="281"/>
      <c r="AH120" s="281"/>
      <c r="AI120" s="281"/>
      <c r="AJ120" s="281"/>
      <c r="AK120" s="281"/>
      <c r="AL120" s="281"/>
      <c r="AM120" s="281"/>
      <c r="AN120" s="3"/>
    </row>
    <row r="121" spans="1:40" s="5" customFormat="1" ht="50.1" customHeight="1" x14ac:dyDescent="0.25">
      <c r="A121" s="439">
        <v>1</v>
      </c>
      <c r="B121" s="440" t="s">
        <v>86</v>
      </c>
      <c r="C121" s="440" t="s">
        <v>148</v>
      </c>
      <c r="D121" s="438" t="s">
        <v>27</v>
      </c>
      <c r="E121" s="273" t="s">
        <v>123</v>
      </c>
      <c r="F121" s="101" t="s">
        <v>24</v>
      </c>
      <c r="G121" s="102" t="s">
        <v>25</v>
      </c>
      <c r="H121" s="190">
        <v>1</v>
      </c>
      <c r="I121" s="191">
        <v>0</v>
      </c>
      <c r="J121" s="191">
        <v>0</v>
      </c>
      <c r="K121" s="285">
        <f>7460.29+570.37</f>
        <v>8030.66</v>
      </c>
      <c r="L121" s="286">
        <v>0</v>
      </c>
      <c r="M121" s="286">
        <v>0</v>
      </c>
      <c r="O121" s="281"/>
      <c r="P121" s="281"/>
      <c r="Q121" s="281"/>
      <c r="R121" s="281"/>
      <c r="S121" s="281"/>
      <c r="T121" s="281"/>
      <c r="U121" s="281"/>
      <c r="V121" s="281"/>
      <c r="W121" s="281"/>
      <c r="X121" s="281"/>
      <c r="Y121" s="281"/>
      <c r="Z121" s="448"/>
      <c r="AA121" s="449"/>
      <c r="AB121" s="281"/>
      <c r="AC121" s="281"/>
      <c r="AD121" s="281"/>
      <c r="AE121" s="281"/>
      <c r="AF121" s="281"/>
      <c r="AG121" s="281"/>
      <c r="AH121" s="281"/>
      <c r="AI121" s="281"/>
      <c r="AJ121" s="281"/>
      <c r="AK121" s="281"/>
      <c r="AL121" s="281"/>
      <c r="AM121" s="281"/>
      <c r="AN121" s="3"/>
    </row>
    <row r="122" spans="1:40" s="5" customFormat="1" ht="20.100000000000001" customHeight="1" x14ac:dyDescent="0.25">
      <c r="A122" s="439"/>
      <c r="B122" s="440"/>
      <c r="C122" s="440"/>
      <c r="D122" s="438"/>
      <c r="E122" s="264" t="s">
        <v>555</v>
      </c>
      <c r="F122" s="291" t="s">
        <v>19</v>
      </c>
      <c r="G122" s="291" t="s">
        <v>19</v>
      </c>
      <c r="H122" s="300" t="s">
        <v>556</v>
      </c>
      <c r="I122" s="291" t="s">
        <v>19</v>
      </c>
      <c r="J122" s="291" t="s">
        <v>19</v>
      </c>
      <c r="K122" s="283" t="s">
        <v>19</v>
      </c>
      <c r="L122" s="283" t="s">
        <v>19</v>
      </c>
      <c r="M122" s="283" t="s">
        <v>19</v>
      </c>
      <c r="O122" s="281"/>
      <c r="P122" s="281"/>
      <c r="Q122" s="281"/>
      <c r="R122" s="281"/>
      <c r="S122" s="281"/>
      <c r="T122" s="281"/>
      <c r="U122" s="281"/>
      <c r="V122" s="281"/>
      <c r="W122" s="281"/>
      <c r="X122" s="281"/>
      <c r="Y122" s="281"/>
      <c r="Z122" s="281"/>
      <c r="AA122" s="281"/>
      <c r="AB122" s="281"/>
      <c r="AC122" s="281"/>
      <c r="AD122" s="281"/>
      <c r="AE122" s="281"/>
      <c r="AF122" s="281"/>
      <c r="AG122" s="281"/>
      <c r="AH122" s="281"/>
      <c r="AI122" s="281"/>
      <c r="AJ122" s="281"/>
      <c r="AK122" s="281"/>
      <c r="AL122" s="281"/>
      <c r="AM122" s="281"/>
      <c r="AN122" s="3"/>
    </row>
    <row r="123" spans="1:40" s="5" customFormat="1" ht="20.100000000000001" customHeight="1" x14ac:dyDescent="0.25">
      <c r="A123" s="439"/>
      <c r="B123" s="440"/>
      <c r="C123" s="440"/>
      <c r="D123" s="438"/>
      <c r="E123" s="264" t="s">
        <v>228</v>
      </c>
      <c r="F123" s="291" t="s">
        <v>19</v>
      </c>
      <c r="G123" s="291" t="s">
        <v>19</v>
      </c>
      <c r="H123" s="300" t="s">
        <v>525</v>
      </c>
      <c r="I123" s="291" t="s">
        <v>19</v>
      </c>
      <c r="J123" s="291" t="s">
        <v>19</v>
      </c>
      <c r="K123" s="283" t="s">
        <v>19</v>
      </c>
      <c r="L123" s="283" t="s">
        <v>19</v>
      </c>
      <c r="M123" s="283" t="s">
        <v>19</v>
      </c>
      <c r="O123" s="281"/>
      <c r="P123" s="281"/>
      <c r="Q123" s="281"/>
      <c r="R123" s="281"/>
      <c r="S123" s="281"/>
      <c r="T123" s="281"/>
      <c r="U123" s="281"/>
      <c r="V123" s="281"/>
      <c r="W123" s="281"/>
      <c r="X123" s="281"/>
      <c r="Y123" s="281"/>
      <c r="Z123" s="281"/>
      <c r="AA123" s="281"/>
      <c r="AB123" s="281"/>
      <c r="AC123" s="281"/>
      <c r="AD123" s="281"/>
      <c r="AE123" s="281"/>
      <c r="AF123" s="281"/>
      <c r="AG123" s="281"/>
      <c r="AH123" s="281"/>
      <c r="AI123" s="281"/>
      <c r="AJ123" s="281"/>
      <c r="AK123" s="281"/>
      <c r="AL123" s="281"/>
      <c r="AM123" s="281"/>
      <c r="AN123" s="3"/>
    </row>
    <row r="124" spans="1:40" s="5" customFormat="1" ht="20.100000000000001" customHeight="1" x14ac:dyDescent="0.25">
      <c r="A124" s="439"/>
      <c r="B124" s="440"/>
      <c r="C124" s="440"/>
      <c r="D124" s="438"/>
      <c r="E124" s="264" t="s">
        <v>229</v>
      </c>
      <c r="F124" s="291" t="s">
        <v>19</v>
      </c>
      <c r="G124" s="291" t="s">
        <v>19</v>
      </c>
      <c r="H124" s="300" t="s">
        <v>525</v>
      </c>
      <c r="I124" s="291" t="s">
        <v>19</v>
      </c>
      <c r="J124" s="291" t="s">
        <v>19</v>
      </c>
      <c r="K124" s="283" t="s">
        <v>19</v>
      </c>
      <c r="L124" s="283" t="s">
        <v>19</v>
      </c>
      <c r="M124" s="283" t="s">
        <v>19</v>
      </c>
      <c r="O124" s="281"/>
      <c r="P124" s="281"/>
      <c r="Q124" s="281"/>
      <c r="R124" s="281"/>
      <c r="S124" s="281"/>
      <c r="T124" s="281"/>
      <c r="U124" s="281"/>
      <c r="V124" s="281"/>
      <c r="W124" s="281"/>
      <c r="X124" s="281"/>
      <c r="Y124" s="281"/>
      <c r="Z124" s="281"/>
      <c r="AA124" s="281"/>
      <c r="AB124" s="281"/>
      <c r="AC124" s="281"/>
      <c r="AD124" s="281"/>
      <c r="AE124" s="281"/>
      <c r="AF124" s="281"/>
      <c r="AG124" s="281"/>
      <c r="AH124" s="281"/>
      <c r="AI124" s="281"/>
      <c r="AJ124" s="281"/>
      <c r="AK124" s="281"/>
      <c r="AL124" s="281"/>
      <c r="AM124" s="281"/>
      <c r="AN124" s="3"/>
    </row>
    <row r="125" spans="1:40" s="5" customFormat="1" ht="20.100000000000001" customHeight="1" x14ac:dyDescent="0.25">
      <c r="A125" s="439"/>
      <c r="B125" s="439"/>
      <c r="C125" s="453"/>
      <c r="D125" s="438"/>
      <c r="E125" s="264" t="s">
        <v>227</v>
      </c>
      <c r="F125" s="291" t="s">
        <v>19</v>
      </c>
      <c r="G125" s="291" t="s">
        <v>19</v>
      </c>
      <c r="H125" s="300" t="s">
        <v>526</v>
      </c>
      <c r="I125" s="291" t="s">
        <v>19</v>
      </c>
      <c r="J125" s="291" t="s">
        <v>19</v>
      </c>
      <c r="K125" s="283" t="s">
        <v>19</v>
      </c>
      <c r="L125" s="283" t="s">
        <v>19</v>
      </c>
      <c r="M125" s="283" t="s">
        <v>19</v>
      </c>
      <c r="O125" s="281"/>
      <c r="P125" s="281"/>
      <c r="Q125" s="281"/>
      <c r="R125" s="281"/>
      <c r="S125" s="281"/>
      <c r="T125" s="281"/>
      <c r="U125" s="281"/>
      <c r="V125" s="281"/>
      <c r="W125" s="281"/>
      <c r="X125" s="281"/>
      <c r="Y125" s="281"/>
      <c r="Z125" s="281"/>
      <c r="AA125" s="281"/>
      <c r="AB125" s="281"/>
      <c r="AC125" s="281"/>
      <c r="AD125" s="281"/>
      <c r="AE125" s="281"/>
      <c r="AF125" s="281"/>
      <c r="AG125" s="281"/>
      <c r="AH125" s="281"/>
      <c r="AI125" s="281"/>
      <c r="AJ125" s="281"/>
      <c r="AK125" s="281"/>
      <c r="AL125" s="281"/>
      <c r="AM125" s="281"/>
      <c r="AN125" s="3"/>
    </row>
    <row r="126" spans="1:40" s="5" customFormat="1" ht="20.100000000000001" customHeight="1" x14ac:dyDescent="0.25">
      <c r="A126" s="439"/>
      <c r="B126" s="439"/>
      <c r="C126" s="453"/>
      <c r="D126" s="438"/>
      <c r="E126" s="264" t="s">
        <v>228</v>
      </c>
      <c r="F126" s="291" t="s">
        <v>19</v>
      </c>
      <c r="G126" s="291" t="s">
        <v>19</v>
      </c>
      <c r="H126" s="300" t="s">
        <v>246</v>
      </c>
      <c r="I126" s="291" t="s">
        <v>19</v>
      </c>
      <c r="J126" s="291" t="s">
        <v>19</v>
      </c>
      <c r="K126" s="283" t="s">
        <v>19</v>
      </c>
      <c r="L126" s="283" t="s">
        <v>19</v>
      </c>
      <c r="M126" s="283" t="s">
        <v>19</v>
      </c>
      <c r="O126" s="281"/>
      <c r="P126" s="281"/>
      <c r="Q126" s="281"/>
      <c r="R126" s="281"/>
      <c r="S126" s="281"/>
      <c r="T126" s="281"/>
      <c r="U126" s="281"/>
      <c r="V126" s="281"/>
      <c r="W126" s="281"/>
      <c r="X126" s="281"/>
      <c r="Y126" s="281"/>
      <c r="Z126" s="281"/>
      <c r="AA126" s="281"/>
      <c r="AB126" s="281"/>
      <c r="AC126" s="281"/>
      <c r="AD126" s="281"/>
      <c r="AE126" s="281"/>
      <c r="AF126" s="281"/>
      <c r="AG126" s="281"/>
      <c r="AH126" s="281"/>
      <c r="AI126" s="281"/>
      <c r="AJ126" s="281"/>
      <c r="AK126" s="281"/>
      <c r="AL126" s="281"/>
      <c r="AM126" s="281"/>
      <c r="AN126" s="3"/>
    </row>
    <row r="127" spans="1:40" s="5" customFormat="1" ht="20.100000000000001" customHeight="1" x14ac:dyDescent="0.25">
      <c r="A127" s="439"/>
      <c r="B127" s="439"/>
      <c r="C127" s="453"/>
      <c r="D127" s="438"/>
      <c r="E127" s="264" t="s">
        <v>229</v>
      </c>
      <c r="F127" s="291" t="s">
        <v>19</v>
      </c>
      <c r="G127" s="291" t="s">
        <v>19</v>
      </c>
      <c r="H127" s="300" t="s">
        <v>63</v>
      </c>
      <c r="I127" s="291" t="s">
        <v>19</v>
      </c>
      <c r="J127" s="291" t="s">
        <v>19</v>
      </c>
      <c r="K127" s="283" t="s">
        <v>19</v>
      </c>
      <c r="L127" s="283" t="s">
        <v>19</v>
      </c>
      <c r="M127" s="283" t="s">
        <v>19</v>
      </c>
      <c r="O127" s="281"/>
      <c r="P127" s="281"/>
      <c r="Q127" s="281"/>
      <c r="R127" s="281"/>
      <c r="S127" s="281"/>
      <c r="T127" s="281"/>
      <c r="U127" s="281"/>
      <c r="V127" s="281"/>
      <c r="W127" s="281"/>
      <c r="X127" s="281"/>
      <c r="Y127" s="281"/>
      <c r="Z127" s="281"/>
      <c r="AA127" s="281"/>
      <c r="AB127" s="281"/>
      <c r="AC127" s="281"/>
      <c r="AD127" s="281"/>
      <c r="AE127" s="281"/>
      <c r="AF127" s="281"/>
      <c r="AG127" s="281"/>
      <c r="AH127" s="281"/>
      <c r="AI127" s="281"/>
      <c r="AJ127" s="281"/>
      <c r="AK127" s="281"/>
      <c r="AL127" s="281"/>
      <c r="AM127" s="281"/>
      <c r="AN127" s="3"/>
    </row>
    <row r="128" spans="1:40" s="5" customFormat="1" ht="50.1" customHeight="1" x14ac:dyDescent="0.25">
      <c r="A128" s="459">
        <v>1</v>
      </c>
      <c r="B128" s="461" t="s">
        <v>86</v>
      </c>
      <c r="C128" s="459" t="s">
        <v>19</v>
      </c>
      <c r="D128" s="459" t="s">
        <v>19</v>
      </c>
      <c r="E128" s="463" t="s">
        <v>278</v>
      </c>
      <c r="F128" s="152" t="s">
        <v>398</v>
      </c>
      <c r="G128" s="163" t="s">
        <v>226</v>
      </c>
      <c r="H128" s="168">
        <f>H162+H170+H178+H186+H194+H202+H210+H214+H218+H222+H226+H230+H234+H238+H242</f>
        <v>11</v>
      </c>
      <c r="I128" s="168">
        <f>I162+I170+I178+I186+I194+I202+I210+I214+I218+I222+I226+I230+I234+I238+I242</f>
        <v>4</v>
      </c>
      <c r="J128" s="168">
        <f>J162+J170+J178+J186+J194+J202+J210+J214+J218+J222+J226+J230+J234+J238+J242</f>
        <v>0</v>
      </c>
      <c r="K128" s="436">
        <f>SUM(K130:K245)</f>
        <v>196323.7</v>
      </c>
      <c r="L128" s="436">
        <f>SUM(L130:L245)</f>
        <v>174845.52</v>
      </c>
      <c r="M128" s="436">
        <f>SUM(M130:M245)</f>
        <v>201526.31</v>
      </c>
      <c r="O128" s="281"/>
      <c r="P128" s="281"/>
      <c r="Q128" s="281"/>
      <c r="R128" s="281"/>
      <c r="S128" s="281"/>
      <c r="T128" s="281"/>
      <c r="U128" s="281"/>
      <c r="V128" s="281"/>
      <c r="W128" s="281"/>
      <c r="X128" s="281"/>
      <c r="Y128" s="281"/>
      <c r="Z128" s="281"/>
      <c r="AA128" s="281"/>
      <c r="AB128" s="281"/>
      <c r="AC128" s="281"/>
      <c r="AD128" s="281"/>
      <c r="AE128" s="281"/>
      <c r="AF128" s="281"/>
      <c r="AG128" s="281"/>
      <c r="AH128" s="281"/>
      <c r="AI128" s="281"/>
      <c r="AJ128" s="281"/>
      <c r="AK128" s="281"/>
      <c r="AL128" s="281"/>
      <c r="AM128" s="281"/>
      <c r="AN128" s="3"/>
    </row>
    <row r="129" spans="1:40" s="5" customFormat="1" ht="50.1" customHeight="1" x14ac:dyDescent="0.25">
      <c r="A129" s="460"/>
      <c r="B129" s="462"/>
      <c r="C129" s="460"/>
      <c r="D129" s="460"/>
      <c r="E129" s="464"/>
      <c r="F129" s="152" t="s">
        <v>24</v>
      </c>
      <c r="G129" s="163" t="s">
        <v>226</v>
      </c>
      <c r="H129" s="168">
        <f>H130+H134+H138+H142+H146+H150+H154+H158+H163+H171+H179+H187+H195+H203</f>
        <v>3</v>
      </c>
      <c r="I129" s="168">
        <f>I130+I134+I138+I142+I146+I150+I154+I158+I163+I171+I179+I187+I195+I203</f>
        <v>7</v>
      </c>
      <c r="J129" s="168">
        <f>J130+J134+J138+J142+J146+J150+J154+J158+J163+J171+J179+J187+J195+J203</f>
        <v>4</v>
      </c>
      <c r="K129" s="454"/>
      <c r="L129" s="454"/>
      <c r="M129" s="454"/>
      <c r="O129" s="281"/>
      <c r="P129" s="281"/>
      <c r="Q129" s="281"/>
      <c r="R129" s="281"/>
      <c r="S129" s="281"/>
      <c r="T129" s="281"/>
      <c r="U129" s="281"/>
      <c r="V129" s="281"/>
      <c r="W129" s="281"/>
      <c r="X129" s="281"/>
      <c r="Y129" s="281"/>
      <c r="Z129" s="281"/>
      <c r="AA129" s="281"/>
      <c r="AB129" s="281"/>
      <c r="AC129" s="281"/>
      <c r="AD129" s="281"/>
      <c r="AE129" s="281"/>
      <c r="AF129" s="281"/>
      <c r="AG129" s="281"/>
      <c r="AH129" s="281"/>
      <c r="AI129" s="281"/>
      <c r="AJ129" s="281"/>
      <c r="AK129" s="281"/>
      <c r="AL129" s="281"/>
      <c r="AM129" s="281"/>
      <c r="AN129" s="3"/>
    </row>
    <row r="130" spans="1:40" s="5" customFormat="1" ht="50.1" customHeight="1" x14ac:dyDescent="0.25">
      <c r="A130" s="372">
        <v>1</v>
      </c>
      <c r="B130" s="375" t="s">
        <v>75</v>
      </c>
      <c r="C130" s="375" t="s">
        <v>125</v>
      </c>
      <c r="D130" s="372" t="s">
        <v>27</v>
      </c>
      <c r="E130" s="273" t="s">
        <v>100</v>
      </c>
      <c r="F130" s="101" t="s">
        <v>24</v>
      </c>
      <c r="G130" s="102" t="s">
        <v>25</v>
      </c>
      <c r="H130" s="193">
        <v>0</v>
      </c>
      <c r="I130" s="101">
        <v>1</v>
      </c>
      <c r="J130" s="194">
        <v>0</v>
      </c>
      <c r="K130" s="286">
        <v>0</v>
      </c>
      <c r="L130" s="262">
        <v>16955.79</v>
      </c>
      <c r="M130" s="286">
        <v>0</v>
      </c>
      <c r="O130" s="281"/>
      <c r="P130" s="281"/>
      <c r="Q130" s="281"/>
      <c r="R130" s="281"/>
      <c r="S130" s="281"/>
      <c r="T130" s="281"/>
      <c r="U130" s="281"/>
      <c r="V130" s="281"/>
      <c r="W130" s="281"/>
      <c r="X130" s="281"/>
      <c r="Y130" s="281"/>
      <c r="Z130" s="281"/>
      <c r="AA130" s="281"/>
      <c r="AB130" s="281"/>
      <c r="AC130" s="281"/>
      <c r="AD130" s="281"/>
      <c r="AE130" s="281"/>
      <c r="AF130" s="281"/>
      <c r="AG130" s="281"/>
      <c r="AH130" s="281"/>
      <c r="AI130" s="281"/>
      <c r="AJ130" s="281"/>
      <c r="AK130" s="281"/>
      <c r="AL130" s="281"/>
      <c r="AM130" s="281"/>
      <c r="AN130" s="3"/>
    </row>
    <row r="131" spans="1:40" s="5" customFormat="1" x14ac:dyDescent="0.25">
      <c r="A131" s="455"/>
      <c r="B131" s="455"/>
      <c r="C131" s="457"/>
      <c r="D131" s="455"/>
      <c r="E131" s="118" t="s">
        <v>227</v>
      </c>
      <c r="F131" s="284" t="s">
        <v>19</v>
      </c>
      <c r="G131" s="284" t="s">
        <v>19</v>
      </c>
      <c r="H131" s="284" t="s">
        <v>19</v>
      </c>
      <c r="I131" s="269" t="s">
        <v>556</v>
      </c>
      <c r="J131" s="284" t="s">
        <v>19</v>
      </c>
      <c r="K131" s="282" t="s">
        <v>19</v>
      </c>
      <c r="L131" s="282" t="s">
        <v>19</v>
      </c>
      <c r="M131" s="282" t="s">
        <v>19</v>
      </c>
      <c r="O131" s="281"/>
      <c r="P131" s="281"/>
      <c r="Q131" s="281"/>
      <c r="R131" s="281"/>
      <c r="S131" s="281"/>
      <c r="T131" s="281"/>
      <c r="U131" s="281"/>
      <c r="V131" s="281"/>
      <c r="W131" s="281"/>
      <c r="X131" s="281"/>
      <c r="Y131" s="281"/>
      <c r="Z131" s="281"/>
      <c r="AA131" s="281"/>
      <c r="AB131" s="281"/>
      <c r="AC131" s="281"/>
      <c r="AD131" s="281"/>
      <c r="AE131" s="281"/>
      <c r="AF131" s="281"/>
      <c r="AG131" s="281"/>
      <c r="AH131" s="281"/>
      <c r="AI131" s="281"/>
      <c r="AJ131" s="281"/>
      <c r="AK131" s="281"/>
      <c r="AL131" s="281"/>
      <c r="AM131" s="281"/>
      <c r="AN131" s="3"/>
    </row>
    <row r="132" spans="1:40" s="5" customFormat="1" x14ac:dyDescent="0.25">
      <c r="A132" s="455"/>
      <c r="B132" s="455"/>
      <c r="C132" s="457"/>
      <c r="D132" s="455"/>
      <c r="E132" s="118" t="s">
        <v>241</v>
      </c>
      <c r="F132" s="284" t="s">
        <v>19</v>
      </c>
      <c r="G132" s="284" t="s">
        <v>19</v>
      </c>
      <c r="H132" s="284" t="s">
        <v>19</v>
      </c>
      <c r="I132" s="269" t="s">
        <v>242</v>
      </c>
      <c r="J132" s="284" t="s">
        <v>19</v>
      </c>
      <c r="K132" s="282" t="s">
        <v>19</v>
      </c>
      <c r="L132" s="282" t="s">
        <v>19</v>
      </c>
      <c r="M132" s="282" t="s">
        <v>19</v>
      </c>
      <c r="O132" s="281"/>
      <c r="P132" s="281"/>
      <c r="Q132" s="281"/>
      <c r="R132" s="281"/>
      <c r="S132" s="281"/>
      <c r="T132" s="281"/>
      <c r="U132" s="281"/>
      <c r="V132" s="281"/>
      <c r="W132" s="281"/>
      <c r="X132" s="281"/>
      <c r="Y132" s="281"/>
      <c r="Z132" s="281"/>
      <c r="AA132" s="281"/>
      <c r="AB132" s="281"/>
      <c r="AC132" s="281"/>
      <c r="AD132" s="281"/>
      <c r="AE132" s="281"/>
      <c r="AF132" s="281"/>
      <c r="AG132" s="281"/>
      <c r="AH132" s="281"/>
      <c r="AI132" s="281"/>
      <c r="AJ132" s="281"/>
      <c r="AK132" s="281"/>
      <c r="AL132" s="281"/>
      <c r="AM132" s="281"/>
      <c r="AN132" s="3"/>
    </row>
    <row r="133" spans="1:40" s="5" customFormat="1" x14ac:dyDescent="0.25">
      <c r="A133" s="456"/>
      <c r="B133" s="456"/>
      <c r="C133" s="458"/>
      <c r="D133" s="456"/>
      <c r="E133" s="118" t="s">
        <v>243</v>
      </c>
      <c r="F133" s="284" t="s">
        <v>19</v>
      </c>
      <c r="G133" s="284" t="s">
        <v>19</v>
      </c>
      <c r="H133" s="284" t="s">
        <v>19</v>
      </c>
      <c r="I133" s="269" t="s">
        <v>244</v>
      </c>
      <c r="J133" s="284" t="s">
        <v>19</v>
      </c>
      <c r="K133" s="282" t="s">
        <v>19</v>
      </c>
      <c r="L133" s="282" t="s">
        <v>19</v>
      </c>
      <c r="M133" s="282" t="s">
        <v>19</v>
      </c>
      <c r="O133" s="281"/>
      <c r="P133" s="281"/>
      <c r="Q133" s="281"/>
      <c r="R133" s="281"/>
      <c r="S133" s="281"/>
      <c r="T133" s="281"/>
      <c r="U133" s="281"/>
      <c r="V133" s="281"/>
      <c r="W133" s="281"/>
      <c r="X133" s="281"/>
      <c r="Y133" s="281"/>
      <c r="Z133" s="281"/>
      <c r="AA133" s="281"/>
      <c r="AB133" s="281"/>
      <c r="AC133" s="281"/>
      <c r="AD133" s="281"/>
      <c r="AE133" s="281"/>
      <c r="AF133" s="281"/>
      <c r="AG133" s="281"/>
      <c r="AH133" s="281"/>
      <c r="AI133" s="281"/>
      <c r="AJ133" s="281"/>
      <c r="AK133" s="281"/>
      <c r="AL133" s="281"/>
      <c r="AM133" s="281"/>
      <c r="AN133" s="3"/>
    </row>
    <row r="134" spans="1:40" s="5" customFormat="1" ht="50.1" customHeight="1" x14ac:dyDescent="0.25">
      <c r="A134" s="372">
        <v>1</v>
      </c>
      <c r="B134" s="375" t="s">
        <v>75</v>
      </c>
      <c r="C134" s="375" t="s">
        <v>126</v>
      </c>
      <c r="D134" s="372" t="s">
        <v>27</v>
      </c>
      <c r="E134" s="271" t="s">
        <v>101</v>
      </c>
      <c r="F134" s="101" t="s">
        <v>24</v>
      </c>
      <c r="G134" s="102" t="s">
        <v>25</v>
      </c>
      <c r="H134" s="190">
        <v>1</v>
      </c>
      <c r="I134" s="190">
        <v>0</v>
      </c>
      <c r="J134" s="190">
        <v>0</v>
      </c>
      <c r="K134" s="286">
        <v>23768.05</v>
      </c>
      <c r="L134" s="286">
        <v>0</v>
      </c>
      <c r="M134" s="286">
        <v>0</v>
      </c>
      <c r="O134" s="281"/>
      <c r="P134" s="281"/>
      <c r="Q134" s="281"/>
      <c r="R134" s="281"/>
      <c r="S134" s="281"/>
      <c r="T134" s="281"/>
      <c r="U134" s="281"/>
      <c r="V134" s="281"/>
      <c r="W134" s="281"/>
      <c r="X134" s="281"/>
      <c r="Y134" s="281"/>
      <c r="Z134" s="281"/>
      <c r="AA134" s="281"/>
      <c r="AB134" s="281"/>
      <c r="AC134" s="281"/>
      <c r="AD134" s="281"/>
      <c r="AE134" s="281"/>
      <c r="AF134" s="281"/>
      <c r="AG134" s="281"/>
      <c r="AH134" s="281"/>
      <c r="AI134" s="281"/>
      <c r="AJ134" s="281"/>
      <c r="AK134" s="281"/>
      <c r="AL134" s="281"/>
      <c r="AM134" s="281"/>
      <c r="AN134" s="3"/>
    </row>
    <row r="135" spans="1:40" s="5" customFormat="1" x14ac:dyDescent="0.25">
      <c r="A135" s="455"/>
      <c r="B135" s="455"/>
      <c r="C135" s="457"/>
      <c r="D135" s="455"/>
      <c r="E135" s="118" t="s">
        <v>30</v>
      </c>
      <c r="F135" s="284" t="s">
        <v>19</v>
      </c>
      <c r="G135" s="284" t="s">
        <v>19</v>
      </c>
      <c r="H135" s="300" t="s">
        <v>524</v>
      </c>
      <c r="I135" s="284" t="s">
        <v>19</v>
      </c>
      <c r="J135" s="284" t="s">
        <v>19</v>
      </c>
      <c r="K135" s="282" t="s">
        <v>19</v>
      </c>
      <c r="L135" s="282" t="s">
        <v>19</v>
      </c>
      <c r="M135" s="282" t="s">
        <v>19</v>
      </c>
      <c r="O135" s="281"/>
      <c r="P135" s="281"/>
      <c r="Q135" s="281"/>
      <c r="R135" s="281"/>
      <c r="S135" s="281"/>
      <c r="T135" s="281"/>
      <c r="U135" s="281"/>
      <c r="V135" s="281"/>
      <c r="W135" s="281"/>
      <c r="X135" s="281"/>
      <c r="Y135" s="281"/>
      <c r="Z135" s="281"/>
      <c r="AA135" s="281"/>
      <c r="AB135" s="281"/>
      <c r="AC135" s="281"/>
      <c r="AD135" s="281"/>
      <c r="AE135" s="281"/>
      <c r="AF135" s="281"/>
      <c r="AG135" s="281"/>
      <c r="AH135" s="281"/>
      <c r="AI135" s="281"/>
      <c r="AJ135" s="281"/>
      <c r="AK135" s="281"/>
      <c r="AL135" s="281"/>
      <c r="AM135" s="281"/>
      <c r="AN135" s="3"/>
    </row>
    <row r="136" spans="1:40" s="5" customFormat="1" x14ac:dyDescent="0.25">
      <c r="A136" s="455"/>
      <c r="B136" s="455"/>
      <c r="C136" s="457"/>
      <c r="D136" s="455"/>
      <c r="E136" s="118" t="s">
        <v>245</v>
      </c>
      <c r="F136" s="284" t="s">
        <v>19</v>
      </c>
      <c r="G136" s="284" t="s">
        <v>19</v>
      </c>
      <c r="H136" s="269" t="s">
        <v>242</v>
      </c>
      <c r="I136" s="284" t="s">
        <v>19</v>
      </c>
      <c r="J136" s="284" t="s">
        <v>19</v>
      </c>
      <c r="K136" s="282" t="s">
        <v>19</v>
      </c>
      <c r="L136" s="282" t="s">
        <v>19</v>
      </c>
      <c r="M136" s="282" t="s">
        <v>19</v>
      </c>
      <c r="O136" s="281"/>
      <c r="P136" s="281"/>
      <c r="Q136" s="281"/>
      <c r="R136" s="281"/>
      <c r="S136" s="281"/>
      <c r="T136" s="281"/>
      <c r="U136" s="281"/>
      <c r="V136" s="281"/>
      <c r="W136" s="281"/>
      <c r="X136" s="281"/>
      <c r="Y136" s="281"/>
      <c r="Z136" s="281"/>
      <c r="AA136" s="281"/>
      <c r="AB136" s="281"/>
      <c r="AC136" s="281"/>
      <c r="AD136" s="281"/>
      <c r="AE136" s="281"/>
      <c r="AF136" s="281"/>
      <c r="AG136" s="281"/>
      <c r="AH136" s="281"/>
      <c r="AI136" s="281"/>
      <c r="AJ136" s="281"/>
      <c r="AK136" s="281"/>
      <c r="AL136" s="281"/>
      <c r="AM136" s="281"/>
      <c r="AN136" s="3"/>
    </row>
    <row r="137" spans="1:40" s="5" customFormat="1" x14ac:dyDescent="0.25">
      <c r="A137" s="456"/>
      <c r="B137" s="456"/>
      <c r="C137" s="458"/>
      <c r="D137" s="456"/>
      <c r="E137" s="118" t="s">
        <v>243</v>
      </c>
      <c r="F137" s="284" t="s">
        <v>19</v>
      </c>
      <c r="G137" s="284" t="s">
        <v>19</v>
      </c>
      <c r="H137" s="269" t="s">
        <v>244</v>
      </c>
      <c r="I137" s="284" t="s">
        <v>19</v>
      </c>
      <c r="J137" s="284" t="s">
        <v>19</v>
      </c>
      <c r="K137" s="282" t="s">
        <v>19</v>
      </c>
      <c r="L137" s="282" t="s">
        <v>19</v>
      </c>
      <c r="M137" s="282" t="s">
        <v>19</v>
      </c>
      <c r="O137" s="281"/>
      <c r="P137" s="281"/>
      <c r="Q137" s="281"/>
      <c r="R137" s="281"/>
      <c r="S137" s="281"/>
      <c r="T137" s="281"/>
      <c r="U137" s="281"/>
      <c r="V137" s="281"/>
      <c r="W137" s="281"/>
      <c r="X137" s="281"/>
      <c r="Y137" s="281"/>
      <c r="Z137" s="281"/>
      <c r="AA137" s="281"/>
      <c r="AB137" s="281"/>
      <c r="AC137" s="281"/>
      <c r="AD137" s="281"/>
      <c r="AE137" s="281"/>
      <c r="AF137" s="281"/>
      <c r="AG137" s="281"/>
      <c r="AH137" s="281"/>
      <c r="AI137" s="281"/>
      <c r="AJ137" s="281"/>
      <c r="AK137" s="281"/>
      <c r="AL137" s="281"/>
      <c r="AM137" s="281"/>
      <c r="AN137" s="3"/>
    </row>
    <row r="138" spans="1:40" s="5" customFormat="1" ht="50.1" customHeight="1" x14ac:dyDescent="0.25">
      <c r="A138" s="372">
        <v>1</v>
      </c>
      <c r="B138" s="375" t="s">
        <v>75</v>
      </c>
      <c r="C138" s="375" t="s">
        <v>127</v>
      </c>
      <c r="D138" s="372" t="s">
        <v>27</v>
      </c>
      <c r="E138" s="271" t="s">
        <v>102</v>
      </c>
      <c r="F138" s="101" t="s">
        <v>24</v>
      </c>
      <c r="G138" s="102" t="s">
        <v>25</v>
      </c>
      <c r="H138" s="191">
        <v>0</v>
      </c>
      <c r="I138" s="190">
        <v>1</v>
      </c>
      <c r="J138" s="191">
        <v>0</v>
      </c>
      <c r="K138" s="286">
        <v>0</v>
      </c>
      <c r="L138" s="286">
        <v>13507.99</v>
      </c>
      <c r="M138" s="286">
        <v>0</v>
      </c>
      <c r="O138" s="281"/>
      <c r="P138" s="281"/>
      <c r="Q138" s="281"/>
      <c r="R138" s="281"/>
      <c r="S138" s="281"/>
      <c r="T138" s="281"/>
      <c r="U138" s="281"/>
      <c r="V138" s="281"/>
      <c r="W138" s="281"/>
      <c r="X138" s="281"/>
      <c r="Y138" s="281"/>
      <c r="Z138" s="281"/>
      <c r="AA138" s="281"/>
      <c r="AB138" s="281"/>
      <c r="AC138" s="281"/>
      <c r="AD138" s="281"/>
      <c r="AE138" s="281"/>
      <c r="AF138" s="281"/>
      <c r="AG138" s="281"/>
      <c r="AH138" s="281"/>
      <c r="AI138" s="281"/>
      <c r="AJ138" s="281"/>
      <c r="AK138" s="281"/>
      <c r="AL138" s="281"/>
      <c r="AM138" s="281"/>
      <c r="AN138" s="3"/>
    </row>
    <row r="139" spans="1:40" s="5" customFormat="1" x14ac:dyDescent="0.25">
      <c r="A139" s="455"/>
      <c r="B139" s="455"/>
      <c r="C139" s="457"/>
      <c r="D139" s="455"/>
      <c r="E139" s="118" t="s">
        <v>30</v>
      </c>
      <c r="F139" s="284" t="s">
        <v>19</v>
      </c>
      <c r="G139" s="284" t="s">
        <v>19</v>
      </c>
      <c r="H139" s="284" t="s">
        <v>19</v>
      </c>
      <c r="I139" s="269" t="s">
        <v>240</v>
      </c>
      <c r="J139" s="284" t="s">
        <v>19</v>
      </c>
      <c r="K139" s="282" t="s">
        <v>19</v>
      </c>
      <c r="L139" s="282" t="s">
        <v>19</v>
      </c>
      <c r="M139" s="282" t="s">
        <v>19</v>
      </c>
      <c r="O139" s="281"/>
      <c r="P139" s="281"/>
      <c r="Q139" s="281"/>
      <c r="R139" s="281"/>
      <c r="S139" s="281"/>
      <c r="T139" s="281"/>
      <c r="U139" s="281"/>
      <c r="V139" s="281"/>
      <c r="W139" s="281"/>
      <c r="X139" s="281"/>
      <c r="Y139" s="281"/>
      <c r="Z139" s="281"/>
      <c r="AA139" s="281"/>
      <c r="AB139" s="281"/>
      <c r="AC139" s="281"/>
      <c r="AD139" s="281"/>
      <c r="AE139" s="281"/>
      <c r="AF139" s="281"/>
      <c r="AG139" s="281"/>
      <c r="AH139" s="281"/>
      <c r="AI139" s="281"/>
      <c r="AJ139" s="281"/>
      <c r="AK139" s="281"/>
      <c r="AL139" s="281"/>
      <c r="AM139" s="281"/>
      <c r="AN139" s="3"/>
    </row>
    <row r="140" spans="1:40" s="5" customFormat="1" x14ac:dyDescent="0.25">
      <c r="A140" s="455"/>
      <c r="B140" s="455"/>
      <c r="C140" s="457"/>
      <c r="D140" s="455"/>
      <c r="E140" s="118" t="s">
        <v>245</v>
      </c>
      <c r="F140" s="284" t="s">
        <v>19</v>
      </c>
      <c r="G140" s="284" t="s">
        <v>19</v>
      </c>
      <c r="H140" s="284" t="s">
        <v>19</v>
      </c>
      <c r="I140" s="269" t="s">
        <v>242</v>
      </c>
      <c r="J140" s="284" t="s">
        <v>19</v>
      </c>
      <c r="K140" s="282" t="s">
        <v>19</v>
      </c>
      <c r="L140" s="282" t="s">
        <v>19</v>
      </c>
      <c r="M140" s="282" t="s">
        <v>19</v>
      </c>
      <c r="O140" s="281"/>
      <c r="P140" s="281"/>
      <c r="Q140" s="281"/>
      <c r="R140" s="281"/>
      <c r="S140" s="281"/>
      <c r="T140" s="281"/>
      <c r="U140" s="281"/>
      <c r="V140" s="281"/>
      <c r="W140" s="281"/>
      <c r="X140" s="281"/>
      <c r="Y140" s="281"/>
      <c r="Z140" s="281"/>
      <c r="AA140" s="281"/>
      <c r="AB140" s="281"/>
      <c r="AC140" s="281"/>
      <c r="AD140" s="281"/>
      <c r="AE140" s="281"/>
      <c r="AF140" s="281"/>
      <c r="AG140" s="281"/>
      <c r="AH140" s="281"/>
      <c r="AI140" s="281"/>
      <c r="AJ140" s="281"/>
      <c r="AK140" s="281"/>
      <c r="AL140" s="281"/>
      <c r="AM140" s="281"/>
      <c r="AN140" s="3"/>
    </row>
    <row r="141" spans="1:40" s="5" customFormat="1" x14ac:dyDescent="0.25">
      <c r="A141" s="456"/>
      <c r="B141" s="456"/>
      <c r="C141" s="458"/>
      <c r="D141" s="456"/>
      <c r="E141" s="118" t="s">
        <v>243</v>
      </c>
      <c r="F141" s="284" t="s">
        <v>19</v>
      </c>
      <c r="G141" s="284" t="s">
        <v>19</v>
      </c>
      <c r="H141" s="284" t="s">
        <v>19</v>
      </c>
      <c r="I141" s="269" t="s">
        <v>244</v>
      </c>
      <c r="J141" s="284" t="s">
        <v>19</v>
      </c>
      <c r="K141" s="282" t="s">
        <v>19</v>
      </c>
      <c r="L141" s="282" t="s">
        <v>19</v>
      </c>
      <c r="M141" s="282" t="s">
        <v>19</v>
      </c>
      <c r="O141" s="281"/>
      <c r="P141" s="281"/>
      <c r="Q141" s="281"/>
      <c r="R141" s="281"/>
      <c r="S141" s="281"/>
      <c r="T141" s="281"/>
      <c r="U141" s="281"/>
      <c r="V141" s="281"/>
      <c r="W141" s="281"/>
      <c r="X141" s="281"/>
      <c r="Y141" s="281"/>
      <c r="Z141" s="281"/>
      <c r="AA141" s="281"/>
      <c r="AB141" s="281"/>
      <c r="AC141" s="281"/>
      <c r="AD141" s="281"/>
      <c r="AE141" s="281"/>
      <c r="AF141" s="281"/>
      <c r="AG141" s="281"/>
      <c r="AH141" s="281"/>
      <c r="AI141" s="281"/>
      <c r="AJ141" s="281"/>
      <c r="AK141" s="281"/>
      <c r="AL141" s="281"/>
      <c r="AM141" s="281"/>
      <c r="AN141" s="3"/>
    </row>
    <row r="142" spans="1:40" s="5" customFormat="1" ht="50.1" customHeight="1" x14ac:dyDescent="0.25">
      <c r="A142" s="372">
        <v>1</v>
      </c>
      <c r="B142" s="375" t="s">
        <v>75</v>
      </c>
      <c r="C142" s="375" t="s">
        <v>128</v>
      </c>
      <c r="D142" s="372" t="s">
        <v>27</v>
      </c>
      <c r="E142" s="271" t="s">
        <v>103</v>
      </c>
      <c r="F142" s="101" t="s">
        <v>24</v>
      </c>
      <c r="G142" s="102" t="s">
        <v>25</v>
      </c>
      <c r="H142" s="191">
        <v>0</v>
      </c>
      <c r="I142" s="190">
        <v>1</v>
      </c>
      <c r="J142" s="191">
        <v>0</v>
      </c>
      <c r="K142" s="286">
        <v>0</v>
      </c>
      <c r="L142" s="286">
        <v>25131.11</v>
      </c>
      <c r="M142" s="286">
        <v>0</v>
      </c>
      <c r="O142" s="281"/>
      <c r="P142" s="281"/>
      <c r="Q142" s="281"/>
      <c r="R142" s="281"/>
      <c r="S142" s="281"/>
      <c r="T142" s="281"/>
      <c r="U142" s="281"/>
      <c r="V142" s="281"/>
      <c r="W142" s="281"/>
      <c r="X142" s="281"/>
      <c r="Y142" s="281"/>
      <c r="Z142" s="281"/>
      <c r="AA142" s="281"/>
      <c r="AB142" s="281"/>
      <c r="AC142" s="281"/>
      <c r="AD142" s="281"/>
      <c r="AE142" s="281"/>
      <c r="AF142" s="281"/>
      <c r="AG142" s="281"/>
      <c r="AH142" s="281"/>
      <c r="AI142" s="281"/>
      <c r="AJ142" s="281"/>
      <c r="AK142" s="281"/>
      <c r="AL142" s="281"/>
      <c r="AM142" s="281"/>
      <c r="AN142" s="3"/>
    </row>
    <row r="143" spans="1:40" s="5" customFormat="1" x14ac:dyDescent="0.25">
      <c r="A143" s="455"/>
      <c r="B143" s="455"/>
      <c r="C143" s="457"/>
      <c r="D143" s="455"/>
      <c r="E143" s="118" t="s">
        <v>30</v>
      </c>
      <c r="F143" s="284" t="s">
        <v>19</v>
      </c>
      <c r="G143" s="284" t="s">
        <v>19</v>
      </c>
      <c r="H143" s="284" t="s">
        <v>19</v>
      </c>
      <c r="I143" s="269" t="s">
        <v>240</v>
      </c>
      <c r="J143" s="284" t="s">
        <v>19</v>
      </c>
      <c r="K143" s="282" t="s">
        <v>19</v>
      </c>
      <c r="L143" s="282" t="s">
        <v>19</v>
      </c>
      <c r="M143" s="282" t="s">
        <v>19</v>
      </c>
      <c r="O143" s="281"/>
      <c r="P143" s="281"/>
      <c r="Q143" s="281"/>
      <c r="R143" s="281"/>
      <c r="S143" s="281"/>
      <c r="T143" s="281"/>
      <c r="U143" s="281"/>
      <c r="V143" s="281"/>
      <c r="W143" s="281"/>
      <c r="X143" s="281"/>
      <c r="Y143" s="281"/>
      <c r="Z143" s="281"/>
      <c r="AA143" s="281"/>
      <c r="AB143" s="281"/>
      <c r="AC143" s="281"/>
      <c r="AD143" s="281"/>
      <c r="AE143" s="281"/>
      <c r="AF143" s="281"/>
      <c r="AG143" s="281"/>
      <c r="AH143" s="281"/>
      <c r="AI143" s="281"/>
      <c r="AJ143" s="281"/>
      <c r="AK143" s="281"/>
      <c r="AL143" s="281"/>
      <c r="AM143" s="281"/>
      <c r="AN143" s="3"/>
    </row>
    <row r="144" spans="1:40" s="5" customFormat="1" x14ac:dyDescent="0.25">
      <c r="A144" s="455"/>
      <c r="B144" s="455"/>
      <c r="C144" s="457"/>
      <c r="D144" s="455"/>
      <c r="E144" s="118" t="s">
        <v>245</v>
      </c>
      <c r="F144" s="284" t="s">
        <v>19</v>
      </c>
      <c r="G144" s="284" t="s">
        <v>19</v>
      </c>
      <c r="H144" s="284" t="s">
        <v>19</v>
      </c>
      <c r="I144" s="269" t="s">
        <v>242</v>
      </c>
      <c r="J144" s="284" t="s">
        <v>19</v>
      </c>
      <c r="K144" s="282" t="s">
        <v>19</v>
      </c>
      <c r="L144" s="282" t="s">
        <v>19</v>
      </c>
      <c r="M144" s="282" t="s">
        <v>19</v>
      </c>
      <c r="O144" s="281"/>
      <c r="P144" s="281"/>
      <c r="Q144" s="281"/>
      <c r="R144" s="281"/>
      <c r="S144" s="281"/>
      <c r="T144" s="281"/>
      <c r="U144" s="281"/>
      <c r="V144" s="281"/>
      <c r="W144" s="281"/>
      <c r="X144" s="281"/>
      <c r="Y144" s="281"/>
      <c r="Z144" s="281"/>
      <c r="AA144" s="281"/>
      <c r="AB144" s="281"/>
      <c r="AC144" s="281"/>
      <c r="AD144" s="281"/>
      <c r="AE144" s="281"/>
      <c r="AF144" s="281"/>
      <c r="AG144" s="281"/>
      <c r="AH144" s="281"/>
      <c r="AI144" s="281"/>
      <c r="AJ144" s="281"/>
      <c r="AK144" s="281"/>
      <c r="AL144" s="281"/>
      <c r="AM144" s="281"/>
      <c r="AN144" s="3"/>
    </row>
    <row r="145" spans="1:40" s="5" customFormat="1" x14ac:dyDescent="0.25">
      <c r="A145" s="456"/>
      <c r="B145" s="456"/>
      <c r="C145" s="458"/>
      <c r="D145" s="456"/>
      <c r="E145" s="118" t="s">
        <v>243</v>
      </c>
      <c r="F145" s="284" t="s">
        <v>19</v>
      </c>
      <c r="G145" s="284" t="s">
        <v>19</v>
      </c>
      <c r="H145" s="284" t="s">
        <v>19</v>
      </c>
      <c r="I145" s="269" t="s">
        <v>244</v>
      </c>
      <c r="J145" s="284" t="s">
        <v>19</v>
      </c>
      <c r="K145" s="282" t="s">
        <v>19</v>
      </c>
      <c r="L145" s="282" t="s">
        <v>19</v>
      </c>
      <c r="M145" s="282" t="s">
        <v>19</v>
      </c>
      <c r="O145" s="281"/>
      <c r="P145" s="281"/>
      <c r="Q145" s="281"/>
      <c r="R145" s="281"/>
      <c r="S145" s="281"/>
      <c r="T145" s="281"/>
      <c r="U145" s="281"/>
      <c r="V145" s="281"/>
      <c r="W145" s="281"/>
      <c r="X145" s="281"/>
      <c r="Y145" s="281"/>
      <c r="Z145" s="281"/>
      <c r="AA145" s="281"/>
      <c r="AB145" s="281"/>
      <c r="AC145" s="281"/>
      <c r="AD145" s="281"/>
      <c r="AE145" s="281"/>
      <c r="AF145" s="281"/>
      <c r="AG145" s="281"/>
      <c r="AH145" s="281"/>
      <c r="AI145" s="281"/>
      <c r="AJ145" s="281"/>
      <c r="AK145" s="281"/>
      <c r="AL145" s="281"/>
      <c r="AM145" s="281"/>
      <c r="AN145" s="3"/>
    </row>
    <row r="146" spans="1:40" s="5" customFormat="1" ht="50.1" customHeight="1" x14ac:dyDescent="0.25">
      <c r="A146" s="372">
        <v>1</v>
      </c>
      <c r="B146" s="375" t="s">
        <v>75</v>
      </c>
      <c r="C146" s="375" t="s">
        <v>129</v>
      </c>
      <c r="D146" s="372" t="s">
        <v>27</v>
      </c>
      <c r="E146" s="271" t="s">
        <v>104</v>
      </c>
      <c r="F146" s="101" t="s">
        <v>24</v>
      </c>
      <c r="G146" s="102" t="s">
        <v>25</v>
      </c>
      <c r="H146" s="190">
        <v>1</v>
      </c>
      <c r="I146" s="190">
        <v>0</v>
      </c>
      <c r="J146" s="191">
        <v>0</v>
      </c>
      <c r="K146" s="262">
        <v>31505.22</v>
      </c>
      <c r="L146" s="286">
        <v>0</v>
      </c>
      <c r="M146" s="286">
        <v>0</v>
      </c>
      <c r="O146" s="281"/>
      <c r="P146" s="281"/>
      <c r="Q146" s="281"/>
      <c r="R146" s="281"/>
      <c r="S146" s="281"/>
      <c r="T146" s="281"/>
      <c r="U146" s="281"/>
      <c r="V146" s="281"/>
      <c r="W146" s="281"/>
      <c r="X146" s="281"/>
      <c r="Y146" s="281"/>
      <c r="Z146" s="281"/>
      <c r="AA146" s="448"/>
      <c r="AB146" s="449"/>
      <c r="AC146" s="281"/>
      <c r="AD146" s="281"/>
      <c r="AE146" s="281"/>
      <c r="AF146" s="281"/>
      <c r="AG146" s="281"/>
      <c r="AH146" s="281"/>
      <c r="AI146" s="281"/>
      <c r="AJ146" s="281"/>
      <c r="AK146" s="281"/>
      <c r="AL146" s="281"/>
      <c r="AM146" s="281"/>
      <c r="AN146" s="3"/>
    </row>
    <row r="147" spans="1:40" s="5" customFormat="1" x14ac:dyDescent="0.25">
      <c r="A147" s="455"/>
      <c r="B147" s="455"/>
      <c r="C147" s="457"/>
      <c r="D147" s="455"/>
      <c r="E147" s="118" t="s">
        <v>30</v>
      </c>
      <c r="F147" s="284" t="s">
        <v>19</v>
      </c>
      <c r="G147" s="284" t="s">
        <v>19</v>
      </c>
      <c r="H147" s="300" t="s">
        <v>524</v>
      </c>
      <c r="I147" s="284" t="s">
        <v>19</v>
      </c>
      <c r="J147" s="284" t="s">
        <v>19</v>
      </c>
      <c r="K147" s="282" t="s">
        <v>19</v>
      </c>
      <c r="L147" s="282" t="s">
        <v>19</v>
      </c>
      <c r="M147" s="282" t="s">
        <v>19</v>
      </c>
      <c r="O147" s="281"/>
      <c r="P147" s="281"/>
      <c r="Q147" s="281"/>
      <c r="R147" s="281"/>
      <c r="S147" s="281"/>
      <c r="T147" s="281"/>
      <c r="U147" s="281"/>
      <c r="V147" s="281"/>
      <c r="W147" s="281"/>
      <c r="X147" s="281"/>
      <c r="Y147" s="281"/>
      <c r="Z147" s="281"/>
      <c r="AA147" s="281"/>
      <c r="AB147" s="281"/>
      <c r="AC147" s="281"/>
      <c r="AD147" s="281"/>
      <c r="AE147" s="281"/>
      <c r="AF147" s="281"/>
      <c r="AG147" s="281"/>
      <c r="AH147" s="281"/>
      <c r="AI147" s="281"/>
      <c r="AJ147" s="281"/>
      <c r="AK147" s="281"/>
      <c r="AL147" s="281"/>
      <c r="AM147" s="281"/>
      <c r="AN147" s="3"/>
    </row>
    <row r="148" spans="1:40" s="5" customFormat="1" x14ac:dyDescent="0.25">
      <c r="A148" s="455"/>
      <c r="B148" s="455"/>
      <c r="C148" s="457"/>
      <c r="D148" s="455"/>
      <c r="E148" s="118" t="s">
        <v>245</v>
      </c>
      <c r="F148" s="284" t="s">
        <v>19</v>
      </c>
      <c r="G148" s="284" t="s">
        <v>19</v>
      </c>
      <c r="H148" s="269" t="s">
        <v>242</v>
      </c>
      <c r="I148" s="284" t="s">
        <v>19</v>
      </c>
      <c r="J148" s="284" t="s">
        <v>19</v>
      </c>
      <c r="K148" s="282" t="s">
        <v>19</v>
      </c>
      <c r="L148" s="282" t="s">
        <v>19</v>
      </c>
      <c r="M148" s="282" t="s">
        <v>19</v>
      </c>
      <c r="O148" s="281"/>
      <c r="P148" s="281"/>
      <c r="Q148" s="281"/>
      <c r="R148" s="281"/>
      <c r="S148" s="281"/>
      <c r="T148" s="281"/>
      <c r="U148" s="281"/>
      <c r="V148" s="281"/>
      <c r="W148" s="281"/>
      <c r="X148" s="281"/>
      <c r="Y148" s="281"/>
      <c r="Z148" s="281"/>
      <c r="AA148" s="281"/>
      <c r="AB148" s="281"/>
      <c r="AC148" s="281"/>
      <c r="AD148" s="281"/>
      <c r="AE148" s="281"/>
      <c r="AF148" s="281"/>
      <c r="AG148" s="281"/>
      <c r="AH148" s="281"/>
      <c r="AI148" s="281"/>
      <c r="AJ148" s="281"/>
      <c r="AK148" s="281"/>
      <c r="AL148" s="281"/>
      <c r="AM148" s="281"/>
      <c r="AN148" s="3"/>
    </row>
    <row r="149" spans="1:40" s="5" customFormat="1" x14ac:dyDescent="0.25">
      <c r="A149" s="456"/>
      <c r="B149" s="456"/>
      <c r="C149" s="458"/>
      <c r="D149" s="456"/>
      <c r="E149" s="118" t="s">
        <v>243</v>
      </c>
      <c r="F149" s="284" t="s">
        <v>19</v>
      </c>
      <c r="G149" s="284" t="s">
        <v>19</v>
      </c>
      <c r="H149" s="269" t="s">
        <v>244</v>
      </c>
      <c r="I149" s="284" t="s">
        <v>19</v>
      </c>
      <c r="J149" s="284" t="s">
        <v>19</v>
      </c>
      <c r="K149" s="282" t="s">
        <v>19</v>
      </c>
      <c r="L149" s="282" t="s">
        <v>19</v>
      </c>
      <c r="M149" s="282" t="s">
        <v>19</v>
      </c>
      <c r="O149" s="281"/>
      <c r="P149" s="281"/>
      <c r="Q149" s="281"/>
      <c r="R149" s="281"/>
      <c r="S149" s="281"/>
      <c r="T149" s="281"/>
      <c r="U149" s="281"/>
      <c r="V149" s="281"/>
      <c r="W149" s="281"/>
      <c r="X149" s="281"/>
      <c r="Y149" s="281"/>
      <c r="Z149" s="281"/>
      <c r="AA149" s="281"/>
      <c r="AB149" s="281"/>
      <c r="AC149" s="281"/>
      <c r="AD149" s="281"/>
      <c r="AE149" s="281"/>
      <c r="AF149" s="281"/>
      <c r="AG149" s="281"/>
      <c r="AH149" s="281"/>
      <c r="AI149" s="281"/>
      <c r="AJ149" s="281"/>
      <c r="AK149" s="281"/>
      <c r="AL149" s="281"/>
      <c r="AM149" s="281"/>
      <c r="AN149" s="3"/>
    </row>
    <row r="150" spans="1:40" s="5" customFormat="1" ht="50.1" customHeight="1" x14ac:dyDescent="0.25">
      <c r="A150" s="372">
        <v>1</v>
      </c>
      <c r="B150" s="375" t="s">
        <v>75</v>
      </c>
      <c r="C150" s="375" t="s">
        <v>130</v>
      </c>
      <c r="D150" s="372" t="s">
        <v>27</v>
      </c>
      <c r="E150" s="271" t="s">
        <v>105</v>
      </c>
      <c r="F150" s="101" t="s">
        <v>24</v>
      </c>
      <c r="G150" s="102" t="s">
        <v>25</v>
      </c>
      <c r="H150" s="190">
        <v>1</v>
      </c>
      <c r="I150" s="190">
        <v>0</v>
      </c>
      <c r="J150" s="190">
        <v>0</v>
      </c>
      <c r="K150" s="262">
        <v>84276.39</v>
      </c>
      <c r="L150" s="286">
        <v>0</v>
      </c>
      <c r="M150" s="286">
        <v>0</v>
      </c>
      <c r="O150" s="281"/>
      <c r="P150" s="281"/>
      <c r="Q150" s="281"/>
      <c r="R150" s="281"/>
      <c r="S150" s="281"/>
      <c r="T150" s="281"/>
      <c r="U150" s="281"/>
      <c r="V150" s="281"/>
      <c r="W150" s="281"/>
      <c r="X150" s="281"/>
      <c r="Y150" s="281"/>
      <c r="Z150" s="281"/>
      <c r="AA150" s="448"/>
      <c r="AB150" s="449"/>
      <c r="AC150" s="281"/>
      <c r="AD150" s="281"/>
      <c r="AE150" s="281"/>
      <c r="AF150" s="281"/>
      <c r="AG150" s="281"/>
      <c r="AH150" s="281"/>
      <c r="AI150" s="281"/>
      <c r="AJ150" s="281"/>
      <c r="AK150" s="281"/>
      <c r="AL150" s="281"/>
      <c r="AM150" s="281"/>
      <c r="AN150" s="3"/>
    </row>
    <row r="151" spans="1:40" s="5" customFormat="1" x14ac:dyDescent="0.25">
      <c r="A151" s="455"/>
      <c r="B151" s="455"/>
      <c r="C151" s="457"/>
      <c r="D151" s="455"/>
      <c r="E151" s="118" t="s">
        <v>30</v>
      </c>
      <c r="F151" s="284" t="s">
        <v>19</v>
      </c>
      <c r="G151" s="284" t="s">
        <v>19</v>
      </c>
      <c r="H151" s="300" t="s">
        <v>524</v>
      </c>
      <c r="I151" s="284" t="s">
        <v>19</v>
      </c>
      <c r="J151" s="284" t="s">
        <v>19</v>
      </c>
      <c r="K151" s="282" t="s">
        <v>19</v>
      </c>
      <c r="L151" s="282" t="s">
        <v>19</v>
      </c>
      <c r="M151" s="282" t="s">
        <v>19</v>
      </c>
      <c r="O151" s="281"/>
      <c r="P151" s="281"/>
      <c r="Q151" s="281"/>
      <c r="R151" s="281"/>
      <c r="S151" s="281"/>
      <c r="T151" s="281"/>
      <c r="U151" s="281"/>
      <c r="V151" s="281"/>
      <c r="W151" s="281"/>
      <c r="X151" s="281"/>
      <c r="Y151" s="281"/>
      <c r="Z151" s="281"/>
      <c r="AA151" s="281"/>
      <c r="AB151" s="281"/>
      <c r="AC151" s="281"/>
      <c r="AD151" s="281"/>
      <c r="AE151" s="281"/>
      <c r="AF151" s="281"/>
      <c r="AG151" s="281"/>
      <c r="AH151" s="281"/>
      <c r="AI151" s="281"/>
      <c r="AJ151" s="281"/>
      <c r="AK151" s="281"/>
      <c r="AL151" s="281"/>
      <c r="AM151" s="281"/>
      <c r="AN151" s="3"/>
    </row>
    <row r="152" spans="1:40" s="5" customFormat="1" x14ac:dyDescent="0.25">
      <c r="A152" s="455"/>
      <c r="B152" s="455"/>
      <c r="C152" s="457"/>
      <c r="D152" s="455"/>
      <c r="E152" s="118" t="s">
        <v>245</v>
      </c>
      <c r="F152" s="284" t="s">
        <v>19</v>
      </c>
      <c r="G152" s="284" t="s">
        <v>19</v>
      </c>
      <c r="H152" s="269" t="s">
        <v>242</v>
      </c>
      <c r="I152" s="284" t="s">
        <v>19</v>
      </c>
      <c r="J152" s="284" t="s">
        <v>19</v>
      </c>
      <c r="K152" s="282" t="s">
        <v>19</v>
      </c>
      <c r="L152" s="282" t="s">
        <v>19</v>
      </c>
      <c r="M152" s="282" t="s">
        <v>19</v>
      </c>
      <c r="O152" s="281"/>
      <c r="P152" s="281"/>
      <c r="Q152" s="281"/>
      <c r="R152" s="281"/>
      <c r="S152" s="281"/>
      <c r="T152" s="281"/>
      <c r="U152" s="281"/>
      <c r="V152" s="281"/>
      <c r="W152" s="281"/>
      <c r="X152" s="281"/>
      <c r="Y152" s="281"/>
      <c r="Z152" s="281"/>
      <c r="AA152" s="281"/>
      <c r="AB152" s="281"/>
      <c r="AC152" s="281"/>
      <c r="AD152" s="281"/>
      <c r="AE152" s="281"/>
      <c r="AF152" s="281"/>
      <c r="AG152" s="281"/>
      <c r="AH152" s="281"/>
      <c r="AI152" s="281"/>
      <c r="AJ152" s="281"/>
      <c r="AK152" s="281"/>
      <c r="AL152" s="281"/>
      <c r="AM152" s="281"/>
      <c r="AN152" s="3"/>
    </row>
    <row r="153" spans="1:40" s="5" customFormat="1" x14ac:dyDescent="0.25">
      <c r="A153" s="456"/>
      <c r="B153" s="456"/>
      <c r="C153" s="458"/>
      <c r="D153" s="456"/>
      <c r="E153" s="118" t="s">
        <v>243</v>
      </c>
      <c r="F153" s="284" t="s">
        <v>19</v>
      </c>
      <c r="G153" s="284" t="s">
        <v>19</v>
      </c>
      <c r="H153" s="269" t="s">
        <v>244</v>
      </c>
      <c r="I153" s="284" t="s">
        <v>19</v>
      </c>
      <c r="J153" s="284" t="s">
        <v>19</v>
      </c>
      <c r="K153" s="282" t="s">
        <v>19</v>
      </c>
      <c r="L153" s="282" t="s">
        <v>19</v>
      </c>
      <c r="M153" s="282" t="s">
        <v>19</v>
      </c>
      <c r="O153" s="281"/>
      <c r="P153" s="281"/>
      <c r="Q153" s="281"/>
      <c r="R153" s="281"/>
      <c r="S153" s="281"/>
      <c r="T153" s="281"/>
      <c r="U153" s="281"/>
      <c r="V153" s="281"/>
      <c r="W153" s="281"/>
      <c r="X153" s="281"/>
      <c r="Y153" s="281"/>
      <c r="Z153" s="281"/>
      <c r="AA153" s="281"/>
      <c r="AB153" s="281"/>
      <c r="AC153" s="281"/>
      <c r="AD153" s="281"/>
      <c r="AE153" s="281"/>
      <c r="AF153" s="281"/>
      <c r="AG153" s="281"/>
      <c r="AH153" s="281"/>
      <c r="AI153" s="281"/>
      <c r="AJ153" s="281"/>
      <c r="AK153" s="281"/>
      <c r="AL153" s="281"/>
      <c r="AM153" s="281"/>
      <c r="AN153" s="3"/>
    </row>
    <row r="154" spans="1:40" s="5" customFormat="1" ht="47.25" x14ac:dyDescent="0.25">
      <c r="A154" s="372">
        <v>1</v>
      </c>
      <c r="B154" s="375" t="s">
        <v>75</v>
      </c>
      <c r="C154" s="375" t="s">
        <v>131</v>
      </c>
      <c r="D154" s="372" t="s">
        <v>27</v>
      </c>
      <c r="E154" s="271" t="s">
        <v>106</v>
      </c>
      <c r="F154" s="101" t="s">
        <v>24</v>
      </c>
      <c r="G154" s="102" t="s">
        <v>25</v>
      </c>
      <c r="H154" s="190">
        <v>0</v>
      </c>
      <c r="I154" s="190">
        <v>1</v>
      </c>
      <c r="J154" s="190">
        <v>0</v>
      </c>
      <c r="K154" s="286">
        <v>0</v>
      </c>
      <c r="L154" s="286">
        <v>13382.12</v>
      </c>
      <c r="M154" s="286">
        <v>0</v>
      </c>
      <c r="O154" s="281"/>
      <c r="P154" s="281"/>
      <c r="Q154" s="281"/>
      <c r="R154" s="281"/>
      <c r="S154" s="281"/>
      <c r="T154" s="281"/>
      <c r="U154" s="281"/>
      <c r="V154" s="281"/>
      <c r="W154" s="281"/>
      <c r="X154" s="281"/>
      <c r="Y154" s="281"/>
      <c r="Z154" s="281"/>
      <c r="AA154" s="281"/>
      <c r="AB154" s="281"/>
      <c r="AC154" s="281"/>
      <c r="AD154" s="281"/>
      <c r="AE154" s="281"/>
      <c r="AF154" s="281"/>
      <c r="AG154" s="281"/>
      <c r="AH154" s="281"/>
      <c r="AI154" s="281"/>
      <c r="AJ154" s="281"/>
      <c r="AK154" s="281"/>
      <c r="AL154" s="281"/>
      <c r="AM154" s="281"/>
      <c r="AN154" s="3"/>
    </row>
    <row r="155" spans="1:40" s="5" customFormat="1" x14ac:dyDescent="0.25">
      <c r="A155" s="455"/>
      <c r="B155" s="455"/>
      <c r="C155" s="457"/>
      <c r="D155" s="455"/>
      <c r="E155" s="118" t="s">
        <v>30</v>
      </c>
      <c r="F155" s="284" t="s">
        <v>19</v>
      </c>
      <c r="G155" s="284" t="s">
        <v>19</v>
      </c>
      <c r="H155" s="284" t="s">
        <v>19</v>
      </c>
      <c r="I155" s="269" t="s">
        <v>240</v>
      </c>
      <c r="J155" s="284" t="s">
        <v>19</v>
      </c>
      <c r="K155" s="282" t="s">
        <v>19</v>
      </c>
      <c r="L155" s="282" t="s">
        <v>19</v>
      </c>
      <c r="M155" s="282" t="s">
        <v>19</v>
      </c>
      <c r="O155" s="281"/>
      <c r="P155" s="281"/>
      <c r="Q155" s="281"/>
      <c r="R155" s="281"/>
      <c r="S155" s="281"/>
      <c r="T155" s="281"/>
      <c r="U155" s="281"/>
      <c r="V155" s="281"/>
      <c r="W155" s="281"/>
      <c r="X155" s="281"/>
      <c r="Y155" s="281"/>
      <c r="Z155" s="281"/>
      <c r="AA155" s="281"/>
      <c r="AB155" s="281"/>
      <c r="AC155" s="281"/>
      <c r="AD155" s="281"/>
      <c r="AE155" s="281"/>
      <c r="AF155" s="281"/>
      <c r="AG155" s="281"/>
      <c r="AH155" s="281"/>
      <c r="AI155" s="281"/>
      <c r="AJ155" s="281"/>
      <c r="AK155" s="281"/>
      <c r="AL155" s="281"/>
      <c r="AM155" s="281"/>
      <c r="AN155" s="3"/>
    </row>
    <row r="156" spans="1:40" s="5" customFormat="1" x14ac:dyDescent="0.25">
      <c r="A156" s="455"/>
      <c r="B156" s="455"/>
      <c r="C156" s="457"/>
      <c r="D156" s="455"/>
      <c r="E156" s="118" t="s">
        <v>245</v>
      </c>
      <c r="F156" s="284" t="s">
        <v>19</v>
      </c>
      <c r="G156" s="284" t="s">
        <v>19</v>
      </c>
      <c r="H156" s="284" t="s">
        <v>19</v>
      </c>
      <c r="I156" s="269" t="s">
        <v>242</v>
      </c>
      <c r="J156" s="284" t="s">
        <v>19</v>
      </c>
      <c r="K156" s="282" t="s">
        <v>19</v>
      </c>
      <c r="L156" s="282" t="s">
        <v>19</v>
      </c>
      <c r="M156" s="282" t="s">
        <v>19</v>
      </c>
      <c r="O156" s="281"/>
      <c r="P156" s="281"/>
      <c r="Q156" s="281"/>
      <c r="R156" s="281"/>
      <c r="S156" s="281"/>
      <c r="T156" s="281"/>
      <c r="U156" s="281"/>
      <c r="V156" s="281"/>
      <c r="W156" s="281"/>
      <c r="X156" s="281"/>
      <c r="Y156" s="281"/>
      <c r="Z156" s="281"/>
      <c r="AA156" s="281"/>
      <c r="AB156" s="281"/>
      <c r="AC156" s="281"/>
      <c r="AD156" s="281"/>
      <c r="AE156" s="281"/>
      <c r="AF156" s="281"/>
      <c r="AG156" s="281"/>
      <c r="AH156" s="281"/>
      <c r="AI156" s="281"/>
      <c r="AJ156" s="281"/>
      <c r="AK156" s="281"/>
      <c r="AL156" s="281"/>
      <c r="AM156" s="281"/>
      <c r="AN156" s="3"/>
    </row>
    <row r="157" spans="1:40" s="5" customFormat="1" x14ac:dyDescent="0.25">
      <c r="A157" s="456"/>
      <c r="B157" s="456"/>
      <c r="C157" s="458"/>
      <c r="D157" s="456"/>
      <c r="E157" s="118" t="s">
        <v>243</v>
      </c>
      <c r="F157" s="284" t="s">
        <v>19</v>
      </c>
      <c r="G157" s="284" t="s">
        <v>19</v>
      </c>
      <c r="H157" s="284" t="s">
        <v>19</v>
      </c>
      <c r="I157" s="269" t="s">
        <v>244</v>
      </c>
      <c r="J157" s="284" t="s">
        <v>19</v>
      </c>
      <c r="K157" s="282" t="s">
        <v>19</v>
      </c>
      <c r="L157" s="282" t="s">
        <v>19</v>
      </c>
      <c r="M157" s="282" t="s">
        <v>19</v>
      </c>
      <c r="O157" s="281"/>
      <c r="P157" s="281"/>
      <c r="Q157" s="281"/>
      <c r="R157" s="281"/>
      <c r="S157" s="281"/>
      <c r="T157" s="281"/>
      <c r="U157" s="281"/>
      <c r="V157" s="281"/>
      <c r="W157" s="281"/>
      <c r="X157" s="281"/>
      <c r="Y157" s="281"/>
      <c r="Z157" s="281"/>
      <c r="AA157" s="281"/>
      <c r="AB157" s="281"/>
      <c r="AC157" s="281"/>
      <c r="AD157" s="281"/>
      <c r="AE157" s="281"/>
      <c r="AF157" s="281"/>
      <c r="AG157" s="281"/>
      <c r="AH157" s="281"/>
      <c r="AI157" s="281"/>
      <c r="AJ157" s="281"/>
      <c r="AK157" s="281"/>
      <c r="AL157" s="281"/>
      <c r="AM157" s="281"/>
      <c r="AN157" s="3"/>
    </row>
    <row r="158" spans="1:40" s="5" customFormat="1" ht="47.25" x14ac:dyDescent="0.25">
      <c r="A158" s="372">
        <v>1</v>
      </c>
      <c r="B158" s="375" t="s">
        <v>75</v>
      </c>
      <c r="C158" s="375" t="s">
        <v>132</v>
      </c>
      <c r="D158" s="372" t="s">
        <v>27</v>
      </c>
      <c r="E158" s="271" t="s">
        <v>107</v>
      </c>
      <c r="F158" s="101" t="s">
        <v>24</v>
      </c>
      <c r="G158" s="102" t="s">
        <v>25</v>
      </c>
      <c r="H158" s="193">
        <v>0</v>
      </c>
      <c r="I158" s="193">
        <v>0</v>
      </c>
      <c r="J158" s="190">
        <v>1</v>
      </c>
      <c r="K158" s="286">
        <v>0</v>
      </c>
      <c r="L158" s="286">
        <v>0</v>
      </c>
      <c r="M158" s="286">
        <v>67958.039999999994</v>
      </c>
      <c r="O158" s="281"/>
      <c r="P158" s="281"/>
      <c r="Q158" s="281"/>
      <c r="R158" s="281"/>
      <c r="S158" s="281"/>
      <c r="T158" s="281"/>
      <c r="U158" s="281"/>
      <c r="V158" s="281"/>
      <c r="W158" s="281"/>
      <c r="X158" s="281"/>
      <c r="Y158" s="281"/>
      <c r="Z158" s="281"/>
      <c r="AA158" s="281"/>
      <c r="AB158" s="281"/>
      <c r="AC158" s="281"/>
      <c r="AD158" s="281"/>
      <c r="AE158" s="281"/>
      <c r="AF158" s="281"/>
      <c r="AG158" s="281"/>
      <c r="AH158" s="281"/>
      <c r="AI158" s="281"/>
      <c r="AJ158" s="281"/>
      <c r="AK158" s="281"/>
      <c r="AL158" s="281"/>
      <c r="AM158" s="281"/>
      <c r="AN158" s="3"/>
    </row>
    <row r="159" spans="1:40" s="5" customFormat="1" x14ac:dyDescent="0.25">
      <c r="A159" s="455"/>
      <c r="B159" s="455"/>
      <c r="C159" s="457"/>
      <c r="D159" s="455"/>
      <c r="E159" s="118" t="s">
        <v>30</v>
      </c>
      <c r="F159" s="284" t="s">
        <v>19</v>
      </c>
      <c r="G159" s="284" t="s">
        <v>19</v>
      </c>
      <c r="H159" s="284" t="s">
        <v>19</v>
      </c>
      <c r="I159" s="284" t="s">
        <v>19</v>
      </c>
      <c r="J159" s="269" t="s">
        <v>240</v>
      </c>
      <c r="K159" s="282" t="s">
        <v>19</v>
      </c>
      <c r="L159" s="282" t="s">
        <v>19</v>
      </c>
      <c r="M159" s="282" t="s">
        <v>19</v>
      </c>
      <c r="O159" s="281"/>
      <c r="P159" s="281"/>
      <c r="Q159" s="281"/>
      <c r="R159" s="281"/>
      <c r="S159" s="281"/>
      <c r="T159" s="281"/>
      <c r="U159" s="281"/>
      <c r="V159" s="281"/>
      <c r="W159" s="281"/>
      <c r="X159" s="281"/>
      <c r="Y159" s="281"/>
      <c r="Z159" s="281"/>
      <c r="AA159" s="281"/>
      <c r="AB159" s="281"/>
      <c r="AC159" s="281"/>
      <c r="AD159" s="281"/>
      <c r="AE159" s="281"/>
      <c r="AF159" s="281"/>
      <c r="AG159" s="281"/>
      <c r="AH159" s="281"/>
      <c r="AI159" s="281"/>
      <c r="AJ159" s="281"/>
      <c r="AK159" s="281"/>
      <c r="AL159" s="281"/>
      <c r="AM159" s="281"/>
      <c r="AN159" s="3"/>
    </row>
    <row r="160" spans="1:40" s="5" customFormat="1" x14ac:dyDescent="0.25">
      <c r="A160" s="455"/>
      <c r="B160" s="455"/>
      <c r="C160" s="457"/>
      <c r="D160" s="455"/>
      <c r="E160" s="118" t="s">
        <v>245</v>
      </c>
      <c r="F160" s="284" t="s">
        <v>19</v>
      </c>
      <c r="G160" s="284" t="s">
        <v>19</v>
      </c>
      <c r="H160" s="284" t="s">
        <v>19</v>
      </c>
      <c r="I160" s="284" t="s">
        <v>19</v>
      </c>
      <c r="J160" s="269" t="s">
        <v>244</v>
      </c>
      <c r="K160" s="282" t="s">
        <v>19</v>
      </c>
      <c r="L160" s="282" t="s">
        <v>19</v>
      </c>
      <c r="M160" s="282" t="s">
        <v>19</v>
      </c>
      <c r="O160" s="281"/>
      <c r="P160" s="281"/>
      <c r="Q160" s="281"/>
      <c r="R160" s="281"/>
      <c r="S160" s="281"/>
      <c r="T160" s="281"/>
      <c r="U160" s="281"/>
      <c r="V160" s="281"/>
      <c r="W160" s="281"/>
      <c r="X160" s="281"/>
      <c r="Y160" s="281"/>
      <c r="Z160" s="281"/>
      <c r="AA160" s="281"/>
      <c r="AB160" s="281"/>
      <c r="AC160" s="281"/>
      <c r="AD160" s="281"/>
      <c r="AE160" s="281"/>
      <c r="AF160" s="281"/>
      <c r="AG160" s="281"/>
      <c r="AH160" s="281"/>
      <c r="AI160" s="281"/>
      <c r="AJ160" s="281"/>
      <c r="AK160" s="281"/>
      <c r="AL160" s="281"/>
      <c r="AM160" s="281"/>
      <c r="AN160" s="3"/>
    </row>
    <row r="161" spans="1:40" s="5" customFormat="1" x14ac:dyDescent="0.25">
      <c r="A161" s="456"/>
      <c r="B161" s="456"/>
      <c r="C161" s="458"/>
      <c r="D161" s="456"/>
      <c r="E161" s="118" t="s">
        <v>243</v>
      </c>
      <c r="F161" s="284" t="s">
        <v>19</v>
      </c>
      <c r="G161" s="284" t="s">
        <v>19</v>
      </c>
      <c r="H161" s="284" t="s">
        <v>19</v>
      </c>
      <c r="I161" s="284" t="s">
        <v>19</v>
      </c>
      <c r="J161" s="269" t="s">
        <v>246</v>
      </c>
      <c r="K161" s="282" t="s">
        <v>19</v>
      </c>
      <c r="L161" s="282" t="s">
        <v>19</v>
      </c>
      <c r="M161" s="282" t="s">
        <v>19</v>
      </c>
      <c r="O161" s="281"/>
      <c r="P161" s="281"/>
      <c r="Q161" s="281"/>
      <c r="R161" s="281"/>
      <c r="S161" s="281"/>
      <c r="T161" s="281"/>
      <c r="U161" s="281"/>
      <c r="V161" s="281"/>
      <c r="W161" s="281"/>
      <c r="X161" s="281"/>
      <c r="Y161" s="281"/>
      <c r="Z161" s="281"/>
      <c r="AA161" s="281"/>
      <c r="AB161" s="281"/>
      <c r="AC161" s="281"/>
      <c r="AD161" s="281"/>
      <c r="AE161" s="281"/>
      <c r="AF161" s="281"/>
      <c r="AG161" s="281"/>
      <c r="AH161" s="281"/>
      <c r="AI161" s="281"/>
      <c r="AJ161" s="281"/>
      <c r="AK161" s="281"/>
      <c r="AL161" s="281"/>
      <c r="AM161" s="281"/>
      <c r="AN161" s="3"/>
    </row>
    <row r="162" spans="1:40" s="5" customFormat="1" ht="30" customHeight="1" x14ac:dyDescent="0.25">
      <c r="A162" s="372">
        <v>1</v>
      </c>
      <c r="B162" s="372" t="s">
        <v>75</v>
      </c>
      <c r="C162" s="375" t="s">
        <v>133</v>
      </c>
      <c r="D162" s="372" t="s">
        <v>27</v>
      </c>
      <c r="E162" s="390" t="s">
        <v>108</v>
      </c>
      <c r="F162" s="102" t="s">
        <v>398</v>
      </c>
      <c r="G162" s="102" t="s">
        <v>25</v>
      </c>
      <c r="H162" s="190">
        <v>1</v>
      </c>
      <c r="I162" s="190">
        <v>0</v>
      </c>
      <c r="J162" s="190">
        <v>0</v>
      </c>
      <c r="K162" s="451">
        <v>5103.62</v>
      </c>
      <c r="L162" s="451">
        <v>0</v>
      </c>
      <c r="M162" s="451">
        <v>106964.3</v>
      </c>
      <c r="O162" s="281"/>
      <c r="P162" s="281"/>
      <c r="Q162" s="281"/>
      <c r="R162" s="281"/>
      <c r="S162" s="281"/>
      <c r="T162" s="281"/>
      <c r="U162" s="281"/>
      <c r="V162" s="281"/>
      <c r="W162" s="281"/>
      <c r="X162" s="281"/>
      <c r="Y162" s="281"/>
      <c r="Z162" s="281"/>
      <c r="AA162" s="281"/>
      <c r="AB162" s="281"/>
      <c r="AC162" s="281"/>
      <c r="AD162" s="281"/>
      <c r="AE162" s="281"/>
      <c r="AF162" s="281"/>
      <c r="AG162" s="281"/>
      <c r="AH162" s="281"/>
      <c r="AI162" s="281"/>
      <c r="AJ162" s="281"/>
      <c r="AK162" s="281"/>
      <c r="AL162" s="281"/>
      <c r="AM162" s="281"/>
      <c r="AN162" s="3"/>
    </row>
    <row r="163" spans="1:40" s="5" customFormat="1" ht="30" customHeight="1" x14ac:dyDescent="0.25">
      <c r="A163" s="373"/>
      <c r="B163" s="373"/>
      <c r="C163" s="376"/>
      <c r="D163" s="373"/>
      <c r="E163" s="389"/>
      <c r="F163" s="101" t="s">
        <v>24</v>
      </c>
      <c r="G163" s="102" t="s">
        <v>25</v>
      </c>
      <c r="H163" s="190">
        <v>0</v>
      </c>
      <c r="I163" s="190">
        <v>0</v>
      </c>
      <c r="J163" s="190">
        <v>1</v>
      </c>
      <c r="K163" s="452"/>
      <c r="L163" s="452"/>
      <c r="M163" s="452"/>
      <c r="O163" s="281"/>
      <c r="P163" s="281"/>
      <c r="Q163" s="281"/>
      <c r="R163" s="281"/>
      <c r="S163" s="281"/>
      <c r="T163" s="281"/>
      <c r="U163" s="281"/>
      <c r="V163" s="281"/>
      <c r="W163" s="281"/>
      <c r="X163" s="281"/>
      <c r="Y163" s="281"/>
      <c r="Z163" s="281"/>
      <c r="AA163" s="281"/>
      <c r="AB163" s="281"/>
      <c r="AC163" s="281"/>
      <c r="AD163" s="281"/>
      <c r="AE163" s="281"/>
      <c r="AF163" s="281"/>
      <c r="AG163" s="281"/>
      <c r="AH163" s="281"/>
      <c r="AI163" s="281"/>
      <c r="AJ163" s="281"/>
      <c r="AK163" s="281"/>
      <c r="AL163" s="281"/>
      <c r="AM163" s="281"/>
      <c r="AN163" s="3"/>
    </row>
    <row r="164" spans="1:40" s="5" customFormat="1" x14ac:dyDescent="0.25">
      <c r="A164" s="373"/>
      <c r="B164" s="373"/>
      <c r="C164" s="457"/>
      <c r="D164" s="373"/>
      <c r="E164" s="118" t="s">
        <v>247</v>
      </c>
      <c r="F164" s="284" t="s">
        <v>19</v>
      </c>
      <c r="G164" s="284" t="s">
        <v>19</v>
      </c>
      <c r="H164" s="300" t="s">
        <v>524</v>
      </c>
      <c r="I164" s="284" t="s">
        <v>19</v>
      </c>
      <c r="J164" s="284" t="s">
        <v>19</v>
      </c>
      <c r="K164" s="282" t="s">
        <v>19</v>
      </c>
      <c r="L164" s="282" t="s">
        <v>19</v>
      </c>
      <c r="M164" s="282" t="s">
        <v>19</v>
      </c>
      <c r="O164" s="281"/>
      <c r="P164" s="281"/>
      <c r="Q164" s="281"/>
      <c r="R164" s="281"/>
      <c r="S164" s="281"/>
      <c r="T164" s="281"/>
      <c r="U164" s="281"/>
      <c r="V164" s="281"/>
      <c r="W164" s="281"/>
      <c r="X164" s="281"/>
      <c r="Y164" s="281"/>
      <c r="Z164" s="281"/>
      <c r="AA164" s="281"/>
      <c r="AB164" s="281"/>
      <c r="AC164" s="281"/>
      <c r="AD164" s="281"/>
      <c r="AE164" s="281"/>
      <c r="AF164" s="281"/>
      <c r="AG164" s="281"/>
      <c r="AH164" s="281"/>
      <c r="AI164" s="281"/>
      <c r="AJ164" s="281"/>
      <c r="AK164" s="281"/>
      <c r="AL164" s="281"/>
      <c r="AM164" s="281"/>
      <c r="AN164" s="3"/>
    </row>
    <row r="165" spans="1:40" s="5" customFormat="1" x14ac:dyDescent="0.25">
      <c r="A165" s="373"/>
      <c r="B165" s="373"/>
      <c r="C165" s="457"/>
      <c r="D165" s="373"/>
      <c r="E165" s="118" t="s">
        <v>245</v>
      </c>
      <c r="F165" s="284" t="s">
        <v>19</v>
      </c>
      <c r="G165" s="284" t="s">
        <v>19</v>
      </c>
      <c r="H165" s="300" t="s">
        <v>63</v>
      </c>
      <c r="I165" s="284" t="s">
        <v>19</v>
      </c>
      <c r="J165" s="284" t="s">
        <v>19</v>
      </c>
      <c r="K165" s="282" t="s">
        <v>19</v>
      </c>
      <c r="L165" s="282" t="s">
        <v>19</v>
      </c>
      <c r="M165" s="282" t="s">
        <v>19</v>
      </c>
      <c r="O165" s="281"/>
      <c r="P165" s="281"/>
      <c r="Q165" s="281"/>
      <c r="R165" s="281"/>
      <c r="S165" s="281"/>
      <c r="T165" s="281"/>
      <c r="U165" s="281"/>
      <c r="V165" s="281"/>
      <c r="W165" s="281"/>
      <c r="X165" s="281"/>
      <c r="Y165" s="281"/>
      <c r="Z165" s="281"/>
      <c r="AA165" s="281"/>
      <c r="AB165" s="281"/>
      <c r="AC165" s="281"/>
      <c r="AD165" s="281"/>
      <c r="AE165" s="281"/>
      <c r="AF165" s="281"/>
      <c r="AG165" s="281"/>
      <c r="AH165" s="281"/>
      <c r="AI165" s="281"/>
      <c r="AJ165" s="281"/>
      <c r="AK165" s="281"/>
      <c r="AL165" s="281"/>
      <c r="AM165" s="281"/>
      <c r="AN165" s="3"/>
    </row>
    <row r="166" spans="1:40" s="5" customFormat="1" x14ac:dyDescent="0.25">
      <c r="A166" s="373"/>
      <c r="B166" s="373"/>
      <c r="C166" s="457"/>
      <c r="D166" s="373"/>
      <c r="E166" s="118" t="s">
        <v>243</v>
      </c>
      <c r="F166" s="284" t="s">
        <v>19</v>
      </c>
      <c r="G166" s="284" t="s">
        <v>19</v>
      </c>
      <c r="H166" s="269" t="s">
        <v>63</v>
      </c>
      <c r="I166" s="284" t="s">
        <v>19</v>
      </c>
      <c r="J166" s="284" t="s">
        <v>19</v>
      </c>
      <c r="K166" s="282" t="s">
        <v>19</v>
      </c>
      <c r="L166" s="282" t="s">
        <v>19</v>
      </c>
      <c r="M166" s="282" t="s">
        <v>19</v>
      </c>
      <c r="O166" s="281"/>
      <c r="P166" s="281"/>
      <c r="Q166" s="281"/>
      <c r="R166" s="281"/>
      <c r="S166" s="281"/>
      <c r="T166" s="281"/>
      <c r="U166" s="281"/>
      <c r="V166" s="281"/>
      <c r="W166" s="281"/>
      <c r="X166" s="281"/>
      <c r="Y166" s="281"/>
      <c r="Z166" s="281"/>
      <c r="AA166" s="281"/>
      <c r="AB166" s="281"/>
      <c r="AC166" s="281"/>
      <c r="AD166" s="281"/>
      <c r="AE166" s="281"/>
      <c r="AF166" s="281"/>
      <c r="AG166" s="281"/>
      <c r="AH166" s="281"/>
      <c r="AI166" s="281"/>
      <c r="AJ166" s="281"/>
      <c r="AK166" s="281"/>
      <c r="AL166" s="281"/>
      <c r="AM166" s="281"/>
      <c r="AN166" s="3"/>
    </row>
    <row r="167" spans="1:40" s="5" customFormat="1" x14ac:dyDescent="0.25">
      <c r="A167" s="373"/>
      <c r="B167" s="373"/>
      <c r="C167" s="457"/>
      <c r="D167" s="373"/>
      <c r="E167" s="118" t="s">
        <v>30</v>
      </c>
      <c r="F167" s="284" t="s">
        <v>19</v>
      </c>
      <c r="G167" s="284" t="s">
        <v>19</v>
      </c>
      <c r="H167" s="284" t="s">
        <v>19</v>
      </c>
      <c r="I167" s="284" t="s">
        <v>19</v>
      </c>
      <c r="J167" s="269" t="s">
        <v>240</v>
      </c>
      <c r="K167" s="282" t="s">
        <v>19</v>
      </c>
      <c r="L167" s="282" t="s">
        <v>19</v>
      </c>
      <c r="M167" s="282" t="s">
        <v>19</v>
      </c>
      <c r="O167" s="281"/>
      <c r="P167" s="281"/>
      <c r="Q167" s="281"/>
      <c r="R167" s="281"/>
      <c r="S167" s="281"/>
      <c r="T167" s="281"/>
      <c r="U167" s="281"/>
      <c r="V167" s="281"/>
      <c r="W167" s="281"/>
      <c r="X167" s="281"/>
      <c r="Y167" s="281"/>
      <c r="Z167" s="281"/>
      <c r="AA167" s="281"/>
      <c r="AB167" s="281"/>
      <c r="AC167" s="281"/>
      <c r="AD167" s="281"/>
      <c r="AE167" s="281"/>
      <c r="AF167" s="281"/>
      <c r="AG167" s="281"/>
      <c r="AH167" s="281"/>
      <c r="AI167" s="281"/>
      <c r="AJ167" s="281"/>
      <c r="AK167" s="281"/>
      <c r="AL167" s="281"/>
      <c r="AM167" s="281"/>
      <c r="AN167" s="3"/>
    </row>
    <row r="168" spans="1:40" s="5" customFormat="1" x14ac:dyDescent="0.25">
      <c r="A168" s="373"/>
      <c r="B168" s="373"/>
      <c r="C168" s="457"/>
      <c r="D168" s="373"/>
      <c r="E168" s="118" t="s">
        <v>245</v>
      </c>
      <c r="F168" s="284" t="s">
        <v>19</v>
      </c>
      <c r="G168" s="284" t="s">
        <v>19</v>
      </c>
      <c r="H168" s="284" t="s">
        <v>19</v>
      </c>
      <c r="I168" s="284" t="s">
        <v>19</v>
      </c>
      <c r="J168" s="269" t="s">
        <v>242</v>
      </c>
      <c r="K168" s="282" t="s">
        <v>19</v>
      </c>
      <c r="L168" s="282" t="s">
        <v>19</v>
      </c>
      <c r="M168" s="282" t="s">
        <v>19</v>
      </c>
      <c r="O168" s="281"/>
      <c r="P168" s="281"/>
      <c r="Q168" s="281"/>
      <c r="R168" s="281"/>
      <c r="S168" s="281"/>
      <c r="T168" s="281"/>
      <c r="U168" s="281"/>
      <c r="V168" s="281"/>
      <c r="W168" s="281"/>
      <c r="X168" s="281"/>
      <c r="Y168" s="281"/>
      <c r="Z168" s="281"/>
      <c r="AA168" s="281"/>
      <c r="AB168" s="281"/>
      <c r="AC168" s="281"/>
      <c r="AD168" s="281"/>
      <c r="AE168" s="281"/>
      <c r="AF168" s="281"/>
      <c r="AG168" s="281"/>
      <c r="AH168" s="281"/>
      <c r="AI168" s="281"/>
      <c r="AJ168" s="281"/>
      <c r="AK168" s="281"/>
      <c r="AL168" s="281"/>
      <c r="AM168" s="281"/>
      <c r="AN168" s="3"/>
    </row>
    <row r="169" spans="1:40" s="5" customFormat="1" x14ac:dyDescent="0.25">
      <c r="A169" s="374"/>
      <c r="B169" s="374"/>
      <c r="C169" s="458"/>
      <c r="D169" s="374"/>
      <c r="E169" s="118" t="s">
        <v>243</v>
      </c>
      <c r="F169" s="284" t="s">
        <v>19</v>
      </c>
      <c r="G169" s="284" t="s">
        <v>19</v>
      </c>
      <c r="H169" s="284" t="s">
        <v>19</v>
      </c>
      <c r="I169" s="284" t="s">
        <v>19</v>
      </c>
      <c r="J169" s="269" t="s">
        <v>244</v>
      </c>
      <c r="K169" s="282" t="s">
        <v>19</v>
      </c>
      <c r="L169" s="282" t="s">
        <v>19</v>
      </c>
      <c r="M169" s="282" t="s">
        <v>19</v>
      </c>
      <c r="O169" s="281"/>
      <c r="P169" s="281"/>
      <c r="Q169" s="281"/>
      <c r="R169" s="281"/>
      <c r="S169" s="281"/>
      <c r="T169" s="281"/>
      <c r="U169" s="281"/>
      <c r="V169" s="281"/>
      <c r="W169" s="281"/>
      <c r="X169" s="281"/>
      <c r="Y169" s="281"/>
      <c r="Z169" s="281"/>
      <c r="AA169" s="281"/>
      <c r="AB169" s="281"/>
      <c r="AC169" s="281"/>
      <c r="AD169" s="281"/>
      <c r="AE169" s="281"/>
      <c r="AF169" s="281"/>
      <c r="AG169" s="281"/>
      <c r="AH169" s="281"/>
      <c r="AI169" s="281"/>
      <c r="AJ169" s="281"/>
      <c r="AK169" s="281"/>
      <c r="AL169" s="281"/>
      <c r="AM169" s="281"/>
      <c r="AN169" s="3"/>
    </row>
    <row r="170" spans="1:40" s="5" customFormat="1" ht="30" customHeight="1" x14ac:dyDescent="0.25">
      <c r="A170" s="372">
        <v>1</v>
      </c>
      <c r="B170" s="372" t="s">
        <v>75</v>
      </c>
      <c r="C170" s="375" t="s">
        <v>134</v>
      </c>
      <c r="D170" s="372" t="s">
        <v>27</v>
      </c>
      <c r="E170" s="390" t="s">
        <v>109</v>
      </c>
      <c r="F170" s="102" t="s">
        <v>398</v>
      </c>
      <c r="G170" s="102" t="s">
        <v>25</v>
      </c>
      <c r="H170" s="190">
        <v>1</v>
      </c>
      <c r="I170" s="190">
        <v>0</v>
      </c>
      <c r="J170" s="190">
        <v>0</v>
      </c>
      <c r="K170" s="451">
        <v>4303.49</v>
      </c>
      <c r="L170" s="451">
        <v>32734.880000000001</v>
      </c>
      <c r="M170" s="451">
        <v>0</v>
      </c>
      <c r="O170" s="281"/>
      <c r="P170" s="281"/>
      <c r="Q170" s="281"/>
      <c r="R170" s="281"/>
      <c r="S170" s="281"/>
      <c r="T170" s="281"/>
      <c r="U170" s="281"/>
      <c r="V170" s="281"/>
      <c r="W170" s="281"/>
      <c r="X170" s="281"/>
      <c r="Y170" s="281"/>
      <c r="Z170" s="281"/>
      <c r="AA170" s="281"/>
      <c r="AB170" s="281"/>
      <c r="AC170" s="281"/>
      <c r="AD170" s="281"/>
      <c r="AE170" s="281"/>
      <c r="AF170" s="281"/>
      <c r="AG170" s="281"/>
      <c r="AH170" s="281"/>
      <c r="AI170" s="281"/>
      <c r="AJ170" s="281"/>
      <c r="AK170" s="281"/>
      <c r="AL170" s="281"/>
      <c r="AM170" s="281"/>
      <c r="AN170" s="3"/>
    </row>
    <row r="171" spans="1:40" s="5" customFormat="1" ht="30" customHeight="1" x14ac:dyDescent="0.25">
      <c r="A171" s="373"/>
      <c r="B171" s="373"/>
      <c r="C171" s="376"/>
      <c r="D171" s="373"/>
      <c r="E171" s="389"/>
      <c r="F171" s="101" t="s">
        <v>24</v>
      </c>
      <c r="G171" s="102" t="s">
        <v>25</v>
      </c>
      <c r="H171" s="190">
        <v>0</v>
      </c>
      <c r="I171" s="190">
        <v>1</v>
      </c>
      <c r="J171" s="190">
        <v>0</v>
      </c>
      <c r="K171" s="452"/>
      <c r="L171" s="452"/>
      <c r="M171" s="452"/>
      <c r="O171" s="281"/>
      <c r="P171" s="281"/>
      <c r="Q171" s="281"/>
      <c r="R171" s="281"/>
      <c r="S171" s="281"/>
      <c r="T171" s="281"/>
      <c r="U171" s="281"/>
      <c r="V171" s="281"/>
      <c r="W171" s="281"/>
      <c r="X171" s="281"/>
      <c r="Y171" s="281"/>
      <c r="Z171" s="281"/>
      <c r="AA171" s="281"/>
      <c r="AB171" s="281"/>
      <c r="AC171" s="281"/>
      <c r="AD171" s="281"/>
      <c r="AE171" s="281"/>
      <c r="AF171" s="281"/>
      <c r="AG171" s="281"/>
      <c r="AH171" s="281"/>
      <c r="AI171" s="281"/>
      <c r="AJ171" s="281"/>
      <c r="AK171" s="281"/>
      <c r="AL171" s="281"/>
      <c r="AM171" s="281"/>
      <c r="AN171" s="3"/>
    </row>
    <row r="172" spans="1:40" s="5" customFormat="1" x14ac:dyDescent="0.25">
      <c r="A172" s="373"/>
      <c r="B172" s="373"/>
      <c r="C172" s="457"/>
      <c r="D172" s="373"/>
      <c r="E172" s="118" t="s">
        <v>247</v>
      </c>
      <c r="F172" s="284" t="s">
        <v>19</v>
      </c>
      <c r="G172" s="284" t="s">
        <v>19</v>
      </c>
      <c r="H172" s="300" t="s">
        <v>524</v>
      </c>
      <c r="I172" s="284" t="s">
        <v>19</v>
      </c>
      <c r="J172" s="284" t="s">
        <v>19</v>
      </c>
      <c r="K172" s="282" t="s">
        <v>19</v>
      </c>
      <c r="L172" s="282" t="s">
        <v>19</v>
      </c>
      <c r="M172" s="282" t="s">
        <v>19</v>
      </c>
      <c r="O172" s="281"/>
      <c r="P172" s="281"/>
      <c r="Q172" s="281"/>
      <c r="R172" s="281"/>
      <c r="S172" s="281"/>
      <c r="T172" s="281"/>
      <c r="U172" s="281"/>
      <c r="V172" s="281"/>
      <c r="W172" s="281"/>
      <c r="X172" s="281"/>
      <c r="Y172" s="281"/>
      <c r="Z172" s="281"/>
      <c r="AA172" s="281"/>
      <c r="AB172" s="281"/>
      <c r="AC172" s="281"/>
      <c r="AD172" s="281"/>
      <c r="AE172" s="281"/>
      <c r="AF172" s="281"/>
      <c r="AG172" s="281"/>
      <c r="AH172" s="281"/>
      <c r="AI172" s="281"/>
      <c r="AJ172" s="281"/>
      <c r="AK172" s="281"/>
      <c r="AL172" s="281"/>
      <c r="AM172" s="281"/>
      <c r="AN172" s="3"/>
    </row>
    <row r="173" spans="1:40" s="5" customFormat="1" x14ac:dyDescent="0.25">
      <c r="A173" s="373"/>
      <c r="B173" s="373"/>
      <c r="C173" s="457"/>
      <c r="D173" s="373"/>
      <c r="E173" s="118" t="s">
        <v>245</v>
      </c>
      <c r="F173" s="284" t="s">
        <v>19</v>
      </c>
      <c r="G173" s="284" t="s">
        <v>19</v>
      </c>
      <c r="H173" s="269" t="s">
        <v>246</v>
      </c>
      <c r="I173" s="284" t="s">
        <v>19</v>
      </c>
      <c r="J173" s="284" t="s">
        <v>19</v>
      </c>
      <c r="K173" s="282" t="s">
        <v>19</v>
      </c>
      <c r="L173" s="282" t="s">
        <v>19</v>
      </c>
      <c r="M173" s="282" t="s">
        <v>19</v>
      </c>
      <c r="O173" s="281"/>
      <c r="P173" s="281"/>
      <c r="Q173" s="281"/>
      <c r="R173" s="281"/>
      <c r="S173" s="281"/>
      <c r="T173" s="281"/>
      <c r="U173" s="281"/>
      <c r="V173" s="281"/>
      <c r="W173" s="281"/>
      <c r="X173" s="281"/>
      <c r="Y173" s="281"/>
      <c r="Z173" s="281"/>
      <c r="AA173" s="281"/>
      <c r="AB173" s="281"/>
      <c r="AC173" s="281"/>
      <c r="AD173" s="281"/>
      <c r="AE173" s="281"/>
      <c r="AF173" s="281"/>
      <c r="AG173" s="281"/>
      <c r="AH173" s="281"/>
      <c r="AI173" s="281"/>
      <c r="AJ173" s="281"/>
      <c r="AK173" s="281"/>
      <c r="AL173" s="281"/>
      <c r="AM173" s="281"/>
      <c r="AN173" s="3"/>
    </row>
    <row r="174" spans="1:40" s="5" customFormat="1" x14ac:dyDescent="0.25">
      <c r="A174" s="373"/>
      <c r="B174" s="373"/>
      <c r="C174" s="457"/>
      <c r="D174" s="373"/>
      <c r="E174" s="118" t="s">
        <v>243</v>
      </c>
      <c r="F174" s="284" t="s">
        <v>19</v>
      </c>
      <c r="G174" s="284" t="s">
        <v>19</v>
      </c>
      <c r="H174" s="269" t="s">
        <v>63</v>
      </c>
      <c r="I174" s="284" t="s">
        <v>19</v>
      </c>
      <c r="J174" s="284" t="s">
        <v>19</v>
      </c>
      <c r="K174" s="282" t="s">
        <v>19</v>
      </c>
      <c r="L174" s="282" t="s">
        <v>19</v>
      </c>
      <c r="M174" s="282" t="s">
        <v>19</v>
      </c>
      <c r="O174" s="281"/>
      <c r="P174" s="281"/>
      <c r="Q174" s="281"/>
      <c r="R174" s="281"/>
      <c r="S174" s="281"/>
      <c r="T174" s="281"/>
      <c r="U174" s="281"/>
      <c r="V174" s="281"/>
      <c r="W174" s="281"/>
      <c r="X174" s="281"/>
      <c r="Y174" s="281"/>
      <c r="Z174" s="281"/>
      <c r="AA174" s="281"/>
      <c r="AB174" s="281"/>
      <c r="AC174" s="281"/>
      <c r="AD174" s="281"/>
      <c r="AE174" s="281"/>
      <c r="AF174" s="281"/>
      <c r="AG174" s="281"/>
      <c r="AH174" s="281"/>
      <c r="AI174" s="281"/>
      <c r="AJ174" s="281"/>
      <c r="AK174" s="281"/>
      <c r="AL174" s="281"/>
      <c r="AM174" s="281"/>
      <c r="AN174" s="3"/>
    </row>
    <row r="175" spans="1:40" s="5" customFormat="1" x14ac:dyDescent="0.25">
      <c r="A175" s="373"/>
      <c r="B175" s="373"/>
      <c r="C175" s="457"/>
      <c r="D175" s="373"/>
      <c r="E175" s="118" t="s">
        <v>30</v>
      </c>
      <c r="F175" s="284" t="s">
        <v>19</v>
      </c>
      <c r="G175" s="284" t="s">
        <v>19</v>
      </c>
      <c r="H175" s="284" t="s">
        <v>19</v>
      </c>
      <c r="I175" s="269" t="s">
        <v>240</v>
      </c>
      <c r="J175" s="284" t="s">
        <v>19</v>
      </c>
      <c r="K175" s="282" t="s">
        <v>19</v>
      </c>
      <c r="L175" s="282" t="s">
        <v>19</v>
      </c>
      <c r="M175" s="282" t="s">
        <v>19</v>
      </c>
      <c r="O175" s="281"/>
      <c r="P175" s="281"/>
      <c r="Q175" s="281"/>
      <c r="R175" s="281"/>
      <c r="S175" s="281"/>
      <c r="T175" s="281"/>
      <c r="U175" s="281"/>
      <c r="V175" s="281"/>
      <c r="W175" s="281"/>
      <c r="X175" s="281"/>
      <c r="Y175" s="281"/>
      <c r="Z175" s="281"/>
      <c r="AA175" s="281"/>
      <c r="AB175" s="281"/>
      <c r="AC175" s="281"/>
      <c r="AD175" s="281"/>
      <c r="AE175" s="281"/>
      <c r="AF175" s="281"/>
      <c r="AG175" s="281"/>
      <c r="AH175" s="281"/>
      <c r="AI175" s="281"/>
      <c r="AJ175" s="281"/>
      <c r="AK175" s="281"/>
      <c r="AL175" s="281"/>
      <c r="AM175" s="281"/>
      <c r="AN175" s="3"/>
    </row>
    <row r="176" spans="1:40" s="5" customFormat="1" x14ac:dyDescent="0.25">
      <c r="A176" s="373"/>
      <c r="B176" s="373"/>
      <c r="C176" s="457"/>
      <c r="D176" s="373"/>
      <c r="E176" s="118" t="s">
        <v>245</v>
      </c>
      <c r="F176" s="284" t="s">
        <v>19</v>
      </c>
      <c r="G176" s="284" t="s">
        <v>19</v>
      </c>
      <c r="H176" s="284" t="s">
        <v>19</v>
      </c>
      <c r="I176" s="269" t="s">
        <v>246</v>
      </c>
      <c r="J176" s="284" t="s">
        <v>19</v>
      </c>
      <c r="K176" s="282" t="s">
        <v>19</v>
      </c>
      <c r="L176" s="282" t="s">
        <v>19</v>
      </c>
      <c r="M176" s="282" t="s">
        <v>19</v>
      </c>
      <c r="O176" s="281"/>
      <c r="P176" s="281"/>
      <c r="Q176" s="281"/>
      <c r="R176" s="281"/>
      <c r="S176" s="281"/>
      <c r="T176" s="281"/>
      <c r="U176" s="281"/>
      <c r="V176" s="281"/>
      <c r="W176" s="281"/>
      <c r="X176" s="281"/>
      <c r="Y176" s="281"/>
      <c r="Z176" s="281"/>
      <c r="AA176" s="281"/>
      <c r="AB176" s="281"/>
      <c r="AC176" s="281"/>
      <c r="AD176" s="281"/>
      <c r="AE176" s="281"/>
      <c r="AF176" s="281"/>
      <c r="AG176" s="281"/>
      <c r="AH176" s="281"/>
      <c r="AI176" s="281"/>
      <c r="AJ176" s="281"/>
      <c r="AK176" s="281"/>
      <c r="AL176" s="281"/>
      <c r="AM176" s="281"/>
      <c r="AN176" s="3"/>
    </row>
    <row r="177" spans="1:40" s="5" customFormat="1" x14ac:dyDescent="0.25">
      <c r="A177" s="374"/>
      <c r="B177" s="374"/>
      <c r="C177" s="458"/>
      <c r="D177" s="374"/>
      <c r="E177" s="118" t="s">
        <v>243</v>
      </c>
      <c r="F177" s="284" t="s">
        <v>19</v>
      </c>
      <c r="G177" s="284" t="s">
        <v>19</v>
      </c>
      <c r="H177" s="284" t="s">
        <v>19</v>
      </c>
      <c r="I177" s="269" t="s">
        <v>63</v>
      </c>
      <c r="J177" s="284" t="s">
        <v>19</v>
      </c>
      <c r="K177" s="282" t="s">
        <v>19</v>
      </c>
      <c r="L177" s="282" t="s">
        <v>19</v>
      </c>
      <c r="M177" s="282" t="s">
        <v>19</v>
      </c>
      <c r="O177" s="281"/>
      <c r="P177" s="281"/>
      <c r="Q177" s="281"/>
      <c r="R177" s="281"/>
      <c r="S177" s="281"/>
      <c r="T177" s="281"/>
      <c r="U177" s="281"/>
      <c r="V177" s="281"/>
      <c r="W177" s="281"/>
      <c r="X177" s="281"/>
      <c r="Y177" s="281"/>
      <c r="Z177" s="281"/>
      <c r="AA177" s="281"/>
      <c r="AB177" s="281"/>
      <c r="AC177" s="281"/>
      <c r="AD177" s="281"/>
      <c r="AE177" s="281"/>
      <c r="AF177" s="281"/>
      <c r="AG177" s="281"/>
      <c r="AH177" s="281"/>
      <c r="AI177" s="281"/>
      <c r="AJ177" s="281"/>
      <c r="AK177" s="281"/>
      <c r="AL177" s="281"/>
      <c r="AM177" s="281"/>
      <c r="AN177" s="3"/>
    </row>
    <row r="178" spans="1:40" s="5" customFormat="1" ht="30" customHeight="1" x14ac:dyDescent="0.25">
      <c r="A178" s="372">
        <v>1</v>
      </c>
      <c r="B178" s="372" t="s">
        <v>75</v>
      </c>
      <c r="C178" s="375" t="s">
        <v>135</v>
      </c>
      <c r="D178" s="372" t="s">
        <v>27</v>
      </c>
      <c r="E178" s="390" t="s">
        <v>110</v>
      </c>
      <c r="F178" s="102" t="s">
        <v>398</v>
      </c>
      <c r="G178" s="102" t="s">
        <v>25</v>
      </c>
      <c r="H178" s="190">
        <v>1</v>
      </c>
      <c r="I178" s="190">
        <v>0</v>
      </c>
      <c r="J178" s="190">
        <v>0</v>
      </c>
      <c r="K178" s="451">
        <v>3723.85</v>
      </c>
      <c r="L178" s="451">
        <v>0</v>
      </c>
      <c r="M178" s="451">
        <v>10379.17</v>
      </c>
      <c r="O178" s="281"/>
      <c r="P178" s="281"/>
      <c r="Q178" s="281"/>
      <c r="R178" s="281"/>
      <c r="S178" s="281"/>
      <c r="T178" s="281"/>
      <c r="U178" s="281"/>
      <c r="V178" s="281"/>
      <c r="W178" s="281"/>
      <c r="X178" s="281"/>
      <c r="Y178" s="281"/>
      <c r="Z178" s="281"/>
      <c r="AA178" s="281"/>
      <c r="AB178" s="281"/>
      <c r="AC178" s="281"/>
      <c r="AD178" s="281"/>
      <c r="AE178" s="281"/>
      <c r="AF178" s="281"/>
      <c r="AG178" s="281"/>
      <c r="AH178" s="281"/>
      <c r="AI178" s="281"/>
      <c r="AJ178" s="281"/>
      <c r="AK178" s="281"/>
      <c r="AL178" s="281"/>
      <c r="AM178" s="281"/>
      <c r="AN178" s="3"/>
    </row>
    <row r="179" spans="1:40" s="5" customFormat="1" ht="30" customHeight="1" x14ac:dyDescent="0.25">
      <c r="A179" s="373"/>
      <c r="B179" s="373"/>
      <c r="C179" s="376"/>
      <c r="D179" s="373"/>
      <c r="E179" s="389"/>
      <c r="F179" s="101" t="s">
        <v>24</v>
      </c>
      <c r="G179" s="102" t="s">
        <v>25</v>
      </c>
      <c r="H179" s="190">
        <v>0</v>
      </c>
      <c r="I179" s="190">
        <v>0</v>
      </c>
      <c r="J179" s="190">
        <v>1</v>
      </c>
      <c r="K179" s="452"/>
      <c r="L179" s="452"/>
      <c r="M179" s="452"/>
      <c r="O179" s="281"/>
      <c r="P179" s="281"/>
      <c r="Q179" s="281"/>
      <c r="R179" s="281"/>
      <c r="S179" s="281"/>
      <c r="T179" s="281"/>
      <c r="U179" s="281"/>
      <c r="V179" s="281"/>
      <c r="W179" s="281"/>
      <c r="X179" s="281"/>
      <c r="Y179" s="281"/>
      <c r="Z179" s="281"/>
      <c r="AA179" s="281"/>
      <c r="AB179" s="281"/>
      <c r="AC179" s="281"/>
      <c r="AD179" s="281"/>
      <c r="AE179" s="281"/>
      <c r="AF179" s="281"/>
      <c r="AG179" s="281"/>
      <c r="AH179" s="281"/>
      <c r="AI179" s="281"/>
      <c r="AJ179" s="281"/>
      <c r="AK179" s="281"/>
      <c r="AL179" s="281"/>
      <c r="AM179" s="281"/>
      <c r="AN179" s="3"/>
    </row>
    <row r="180" spans="1:40" s="5" customFormat="1" x14ac:dyDescent="0.25">
      <c r="A180" s="373"/>
      <c r="B180" s="373"/>
      <c r="C180" s="457"/>
      <c r="D180" s="373"/>
      <c r="E180" s="118" t="s">
        <v>247</v>
      </c>
      <c r="F180" s="284" t="s">
        <v>19</v>
      </c>
      <c r="G180" s="284" t="s">
        <v>19</v>
      </c>
      <c r="H180" s="300" t="s">
        <v>524</v>
      </c>
      <c r="I180" s="284" t="s">
        <v>19</v>
      </c>
      <c r="J180" s="284" t="s">
        <v>19</v>
      </c>
      <c r="K180" s="282" t="s">
        <v>19</v>
      </c>
      <c r="L180" s="282" t="s">
        <v>19</v>
      </c>
      <c r="M180" s="282" t="s">
        <v>19</v>
      </c>
      <c r="O180" s="281"/>
      <c r="P180" s="281"/>
      <c r="Q180" s="281"/>
      <c r="R180" s="281"/>
      <c r="S180" s="281"/>
      <c r="T180" s="281"/>
      <c r="U180" s="281"/>
      <c r="V180" s="281"/>
      <c r="W180" s="281"/>
      <c r="X180" s="281"/>
      <c r="Y180" s="281"/>
      <c r="Z180" s="281"/>
      <c r="AA180" s="281"/>
      <c r="AB180" s="281"/>
      <c r="AC180" s="281"/>
      <c r="AD180" s="281"/>
      <c r="AE180" s="281"/>
      <c r="AF180" s="281"/>
      <c r="AG180" s="281"/>
      <c r="AH180" s="281"/>
      <c r="AI180" s="281"/>
      <c r="AJ180" s="281"/>
      <c r="AK180" s="281"/>
      <c r="AL180" s="281"/>
      <c r="AM180" s="281"/>
      <c r="AN180" s="3"/>
    </row>
    <row r="181" spans="1:40" x14ac:dyDescent="0.25">
      <c r="A181" s="373"/>
      <c r="B181" s="373"/>
      <c r="C181" s="457"/>
      <c r="D181" s="373"/>
      <c r="E181" s="118" t="s">
        <v>245</v>
      </c>
      <c r="F181" s="284" t="s">
        <v>19</v>
      </c>
      <c r="G181" s="284" t="s">
        <v>19</v>
      </c>
      <c r="H181" s="269" t="s">
        <v>246</v>
      </c>
      <c r="I181" s="284" t="s">
        <v>19</v>
      </c>
      <c r="J181" s="284" t="s">
        <v>19</v>
      </c>
      <c r="K181" s="282" t="s">
        <v>19</v>
      </c>
      <c r="L181" s="282" t="s">
        <v>19</v>
      </c>
      <c r="M181" s="282" t="s">
        <v>19</v>
      </c>
    </row>
    <row r="182" spans="1:40" x14ac:dyDescent="0.25">
      <c r="A182" s="373"/>
      <c r="B182" s="373"/>
      <c r="C182" s="457"/>
      <c r="D182" s="373"/>
      <c r="E182" s="118" t="s">
        <v>243</v>
      </c>
      <c r="F182" s="284" t="s">
        <v>19</v>
      </c>
      <c r="G182" s="284" t="s">
        <v>19</v>
      </c>
      <c r="H182" s="269" t="s">
        <v>63</v>
      </c>
      <c r="I182" s="284" t="s">
        <v>19</v>
      </c>
      <c r="J182" s="284" t="s">
        <v>19</v>
      </c>
      <c r="K182" s="282" t="s">
        <v>19</v>
      </c>
      <c r="L182" s="282" t="s">
        <v>19</v>
      </c>
      <c r="M182" s="282" t="s">
        <v>19</v>
      </c>
    </row>
    <row r="183" spans="1:40" x14ac:dyDescent="0.25">
      <c r="A183" s="373"/>
      <c r="B183" s="373"/>
      <c r="C183" s="457"/>
      <c r="D183" s="373"/>
      <c r="E183" s="118" t="s">
        <v>30</v>
      </c>
      <c r="F183" s="284" t="s">
        <v>19</v>
      </c>
      <c r="G183" s="284" t="s">
        <v>19</v>
      </c>
      <c r="H183" s="284" t="s">
        <v>19</v>
      </c>
      <c r="I183" s="284" t="s">
        <v>19</v>
      </c>
      <c r="J183" s="269" t="s">
        <v>240</v>
      </c>
      <c r="K183" s="282" t="s">
        <v>19</v>
      </c>
      <c r="L183" s="282" t="s">
        <v>19</v>
      </c>
      <c r="M183" s="282" t="s">
        <v>19</v>
      </c>
    </row>
    <row r="184" spans="1:40" x14ac:dyDescent="0.25">
      <c r="A184" s="373"/>
      <c r="B184" s="373"/>
      <c r="C184" s="457"/>
      <c r="D184" s="373"/>
      <c r="E184" s="118" t="s">
        <v>245</v>
      </c>
      <c r="F184" s="284" t="s">
        <v>19</v>
      </c>
      <c r="G184" s="284" t="s">
        <v>19</v>
      </c>
      <c r="H184" s="284" t="s">
        <v>19</v>
      </c>
      <c r="I184" s="284" t="s">
        <v>19</v>
      </c>
      <c r="J184" s="269" t="s">
        <v>246</v>
      </c>
      <c r="K184" s="282" t="s">
        <v>19</v>
      </c>
      <c r="L184" s="282" t="s">
        <v>19</v>
      </c>
      <c r="M184" s="282" t="s">
        <v>19</v>
      </c>
    </row>
    <row r="185" spans="1:40" x14ac:dyDescent="0.25">
      <c r="A185" s="374"/>
      <c r="B185" s="374"/>
      <c r="C185" s="458"/>
      <c r="D185" s="374"/>
      <c r="E185" s="118" t="s">
        <v>243</v>
      </c>
      <c r="F185" s="284" t="s">
        <v>19</v>
      </c>
      <c r="G185" s="284" t="s">
        <v>19</v>
      </c>
      <c r="H185" s="284" t="s">
        <v>19</v>
      </c>
      <c r="I185" s="284" t="s">
        <v>19</v>
      </c>
      <c r="J185" s="269" t="s">
        <v>63</v>
      </c>
      <c r="K185" s="282" t="s">
        <v>19</v>
      </c>
      <c r="L185" s="282" t="s">
        <v>19</v>
      </c>
      <c r="M185" s="282" t="s">
        <v>19</v>
      </c>
    </row>
    <row r="186" spans="1:40" ht="30" customHeight="1" x14ac:dyDescent="0.25">
      <c r="A186" s="372">
        <v>1</v>
      </c>
      <c r="B186" s="372" t="s">
        <v>75</v>
      </c>
      <c r="C186" s="375" t="s">
        <v>136</v>
      </c>
      <c r="D186" s="372" t="s">
        <v>27</v>
      </c>
      <c r="E186" s="390" t="s">
        <v>111</v>
      </c>
      <c r="F186" s="102" t="s">
        <v>398</v>
      </c>
      <c r="G186" s="102" t="s">
        <v>25</v>
      </c>
      <c r="H186" s="190">
        <v>1</v>
      </c>
      <c r="I186" s="303">
        <v>0</v>
      </c>
      <c r="J186" s="303">
        <v>0</v>
      </c>
      <c r="K186" s="451">
        <v>3811.47</v>
      </c>
      <c r="L186" s="451">
        <v>0</v>
      </c>
      <c r="M186" s="451">
        <v>16224.8</v>
      </c>
    </row>
    <row r="187" spans="1:40" ht="30" customHeight="1" x14ac:dyDescent="0.25">
      <c r="A187" s="373"/>
      <c r="B187" s="373"/>
      <c r="C187" s="376"/>
      <c r="D187" s="373"/>
      <c r="E187" s="465"/>
      <c r="F187" s="101" t="s">
        <v>24</v>
      </c>
      <c r="G187" s="102" t="s">
        <v>25</v>
      </c>
      <c r="H187" s="190">
        <v>0</v>
      </c>
      <c r="I187" s="190">
        <v>0</v>
      </c>
      <c r="J187" s="190">
        <v>1</v>
      </c>
      <c r="K187" s="452"/>
      <c r="L187" s="452"/>
      <c r="M187" s="452"/>
    </row>
    <row r="188" spans="1:40" x14ac:dyDescent="0.25">
      <c r="A188" s="373"/>
      <c r="B188" s="373"/>
      <c r="C188" s="457"/>
      <c r="D188" s="373"/>
      <c r="E188" s="118" t="s">
        <v>247</v>
      </c>
      <c r="F188" s="284" t="s">
        <v>19</v>
      </c>
      <c r="G188" s="284" t="s">
        <v>19</v>
      </c>
      <c r="H188" s="300" t="s">
        <v>524</v>
      </c>
      <c r="I188" s="284" t="s">
        <v>19</v>
      </c>
      <c r="J188" s="284" t="s">
        <v>19</v>
      </c>
      <c r="K188" s="282" t="s">
        <v>19</v>
      </c>
      <c r="L188" s="282" t="s">
        <v>19</v>
      </c>
      <c r="M188" s="282" t="s">
        <v>19</v>
      </c>
    </row>
    <row r="189" spans="1:40" x14ac:dyDescent="0.25">
      <c r="A189" s="373"/>
      <c r="B189" s="373"/>
      <c r="C189" s="457"/>
      <c r="D189" s="373"/>
      <c r="E189" s="118" t="s">
        <v>245</v>
      </c>
      <c r="F189" s="284" t="s">
        <v>19</v>
      </c>
      <c r="G189" s="284" t="s">
        <v>19</v>
      </c>
      <c r="H189" s="269" t="s">
        <v>246</v>
      </c>
      <c r="I189" s="284" t="s">
        <v>19</v>
      </c>
      <c r="J189" s="284" t="s">
        <v>19</v>
      </c>
      <c r="K189" s="282" t="s">
        <v>19</v>
      </c>
      <c r="L189" s="282" t="s">
        <v>19</v>
      </c>
      <c r="M189" s="282" t="s">
        <v>19</v>
      </c>
    </row>
    <row r="190" spans="1:40" x14ac:dyDescent="0.25">
      <c r="A190" s="373"/>
      <c r="B190" s="373"/>
      <c r="C190" s="457"/>
      <c r="D190" s="373"/>
      <c r="E190" s="118" t="s">
        <v>243</v>
      </c>
      <c r="F190" s="284" t="s">
        <v>19</v>
      </c>
      <c r="G190" s="284" t="s">
        <v>19</v>
      </c>
      <c r="H190" s="269" t="s">
        <v>63</v>
      </c>
      <c r="I190" s="284" t="s">
        <v>19</v>
      </c>
      <c r="J190" s="284" t="s">
        <v>19</v>
      </c>
      <c r="K190" s="282" t="s">
        <v>19</v>
      </c>
      <c r="L190" s="282" t="s">
        <v>19</v>
      </c>
      <c r="M190" s="282" t="s">
        <v>19</v>
      </c>
    </row>
    <row r="191" spans="1:40" x14ac:dyDescent="0.25">
      <c r="A191" s="373"/>
      <c r="B191" s="373"/>
      <c r="C191" s="457"/>
      <c r="D191" s="373"/>
      <c r="E191" s="118" t="s">
        <v>30</v>
      </c>
      <c r="F191" s="284" t="s">
        <v>19</v>
      </c>
      <c r="G191" s="284" t="s">
        <v>19</v>
      </c>
      <c r="H191" s="284" t="s">
        <v>19</v>
      </c>
      <c r="I191" s="284" t="s">
        <v>19</v>
      </c>
      <c r="J191" s="269" t="s">
        <v>240</v>
      </c>
      <c r="K191" s="282" t="s">
        <v>19</v>
      </c>
      <c r="L191" s="282" t="s">
        <v>19</v>
      </c>
      <c r="M191" s="282" t="s">
        <v>19</v>
      </c>
    </row>
    <row r="192" spans="1:40" x14ac:dyDescent="0.25">
      <c r="A192" s="373"/>
      <c r="B192" s="373"/>
      <c r="C192" s="457"/>
      <c r="D192" s="373"/>
      <c r="E192" s="118" t="s">
        <v>245</v>
      </c>
      <c r="F192" s="284" t="s">
        <v>19</v>
      </c>
      <c r="G192" s="284" t="s">
        <v>19</v>
      </c>
      <c r="H192" s="284" t="s">
        <v>19</v>
      </c>
      <c r="I192" s="284" t="s">
        <v>19</v>
      </c>
      <c r="J192" s="269" t="s">
        <v>246</v>
      </c>
      <c r="K192" s="282" t="s">
        <v>19</v>
      </c>
      <c r="L192" s="282" t="s">
        <v>19</v>
      </c>
      <c r="M192" s="282" t="s">
        <v>19</v>
      </c>
    </row>
    <row r="193" spans="1:13" x14ac:dyDescent="0.25">
      <c r="A193" s="374"/>
      <c r="B193" s="374"/>
      <c r="C193" s="458"/>
      <c r="D193" s="374"/>
      <c r="E193" s="118" t="s">
        <v>243</v>
      </c>
      <c r="F193" s="284" t="s">
        <v>19</v>
      </c>
      <c r="G193" s="284" t="s">
        <v>19</v>
      </c>
      <c r="H193" s="284" t="s">
        <v>19</v>
      </c>
      <c r="I193" s="284" t="s">
        <v>19</v>
      </c>
      <c r="J193" s="269" t="s">
        <v>63</v>
      </c>
      <c r="K193" s="282" t="s">
        <v>19</v>
      </c>
      <c r="L193" s="282" t="s">
        <v>19</v>
      </c>
      <c r="M193" s="282" t="s">
        <v>19</v>
      </c>
    </row>
    <row r="194" spans="1:13" ht="30" customHeight="1" x14ac:dyDescent="0.25">
      <c r="A194" s="372">
        <v>1</v>
      </c>
      <c r="B194" s="372" t="s">
        <v>75</v>
      </c>
      <c r="C194" s="375" t="s">
        <v>137</v>
      </c>
      <c r="D194" s="372" t="s">
        <v>27</v>
      </c>
      <c r="E194" s="390" t="s">
        <v>112</v>
      </c>
      <c r="F194" s="102" t="s">
        <v>398</v>
      </c>
      <c r="G194" s="102" t="s">
        <v>25</v>
      </c>
      <c r="H194" s="190">
        <v>1</v>
      </c>
      <c r="I194" s="190">
        <v>0</v>
      </c>
      <c r="J194" s="190">
        <v>0</v>
      </c>
      <c r="K194" s="451">
        <v>3459.04</v>
      </c>
      <c r="L194" s="451">
        <v>31529.51</v>
      </c>
      <c r="M194" s="451">
        <v>0</v>
      </c>
    </row>
    <row r="195" spans="1:13" ht="30" customHeight="1" x14ac:dyDescent="0.25">
      <c r="A195" s="373"/>
      <c r="B195" s="373"/>
      <c r="C195" s="376"/>
      <c r="D195" s="373"/>
      <c r="E195" s="389"/>
      <c r="F195" s="101" t="s">
        <v>24</v>
      </c>
      <c r="G195" s="102" t="s">
        <v>25</v>
      </c>
      <c r="H195" s="190">
        <v>0</v>
      </c>
      <c r="I195" s="190">
        <v>1</v>
      </c>
      <c r="J195" s="190">
        <v>0</v>
      </c>
      <c r="K195" s="452"/>
      <c r="L195" s="452"/>
      <c r="M195" s="452"/>
    </row>
    <row r="196" spans="1:13" x14ac:dyDescent="0.25">
      <c r="A196" s="373"/>
      <c r="B196" s="373"/>
      <c r="C196" s="457"/>
      <c r="D196" s="373"/>
      <c r="E196" s="118" t="s">
        <v>247</v>
      </c>
      <c r="F196" s="284" t="s">
        <v>19</v>
      </c>
      <c r="G196" s="284" t="s">
        <v>19</v>
      </c>
      <c r="H196" s="300" t="s">
        <v>524</v>
      </c>
      <c r="I196" s="284" t="s">
        <v>19</v>
      </c>
      <c r="J196" s="284" t="s">
        <v>19</v>
      </c>
      <c r="K196" s="282" t="s">
        <v>19</v>
      </c>
      <c r="L196" s="282" t="s">
        <v>19</v>
      </c>
      <c r="M196" s="282" t="s">
        <v>19</v>
      </c>
    </row>
    <row r="197" spans="1:13" x14ac:dyDescent="0.25">
      <c r="A197" s="373"/>
      <c r="B197" s="373"/>
      <c r="C197" s="457"/>
      <c r="D197" s="373"/>
      <c r="E197" s="118" t="s">
        <v>245</v>
      </c>
      <c r="F197" s="284" t="s">
        <v>19</v>
      </c>
      <c r="G197" s="284" t="s">
        <v>19</v>
      </c>
      <c r="H197" s="269" t="s">
        <v>246</v>
      </c>
      <c r="I197" s="284" t="s">
        <v>19</v>
      </c>
      <c r="J197" s="284" t="s">
        <v>19</v>
      </c>
      <c r="K197" s="282" t="s">
        <v>19</v>
      </c>
      <c r="L197" s="282" t="s">
        <v>19</v>
      </c>
      <c r="M197" s="282" t="s">
        <v>19</v>
      </c>
    </row>
    <row r="198" spans="1:13" x14ac:dyDescent="0.25">
      <c r="A198" s="373"/>
      <c r="B198" s="373"/>
      <c r="C198" s="457"/>
      <c r="D198" s="373"/>
      <c r="E198" s="118" t="s">
        <v>243</v>
      </c>
      <c r="F198" s="284" t="s">
        <v>19</v>
      </c>
      <c r="G198" s="284" t="s">
        <v>19</v>
      </c>
      <c r="H198" s="269" t="s">
        <v>63</v>
      </c>
      <c r="I198" s="284" t="s">
        <v>19</v>
      </c>
      <c r="J198" s="284" t="s">
        <v>19</v>
      </c>
      <c r="K198" s="282" t="s">
        <v>19</v>
      </c>
      <c r="L198" s="282" t="s">
        <v>19</v>
      </c>
      <c r="M198" s="282" t="s">
        <v>19</v>
      </c>
    </row>
    <row r="199" spans="1:13" x14ac:dyDescent="0.25">
      <c r="A199" s="373"/>
      <c r="B199" s="373"/>
      <c r="C199" s="457"/>
      <c r="D199" s="373"/>
      <c r="E199" s="118" t="s">
        <v>30</v>
      </c>
      <c r="F199" s="284" t="s">
        <v>19</v>
      </c>
      <c r="G199" s="284" t="s">
        <v>19</v>
      </c>
      <c r="H199" s="284" t="s">
        <v>19</v>
      </c>
      <c r="I199" s="269" t="s">
        <v>240</v>
      </c>
      <c r="J199" s="284" t="s">
        <v>19</v>
      </c>
      <c r="K199" s="282" t="s">
        <v>19</v>
      </c>
      <c r="L199" s="282" t="s">
        <v>19</v>
      </c>
      <c r="M199" s="282" t="s">
        <v>19</v>
      </c>
    </row>
    <row r="200" spans="1:13" x14ac:dyDescent="0.25">
      <c r="A200" s="373"/>
      <c r="B200" s="373"/>
      <c r="C200" s="457"/>
      <c r="D200" s="373"/>
      <c r="E200" s="118" t="s">
        <v>245</v>
      </c>
      <c r="F200" s="284" t="s">
        <v>19</v>
      </c>
      <c r="G200" s="284" t="s">
        <v>19</v>
      </c>
      <c r="H200" s="284" t="s">
        <v>19</v>
      </c>
      <c r="I200" s="269" t="s">
        <v>246</v>
      </c>
      <c r="J200" s="284" t="s">
        <v>19</v>
      </c>
      <c r="K200" s="282" t="s">
        <v>19</v>
      </c>
      <c r="L200" s="282" t="s">
        <v>19</v>
      </c>
      <c r="M200" s="282" t="s">
        <v>19</v>
      </c>
    </row>
    <row r="201" spans="1:13" x14ac:dyDescent="0.25">
      <c r="A201" s="374"/>
      <c r="B201" s="374"/>
      <c r="C201" s="458"/>
      <c r="D201" s="374"/>
      <c r="E201" s="118" t="s">
        <v>243</v>
      </c>
      <c r="F201" s="284" t="s">
        <v>19</v>
      </c>
      <c r="G201" s="284" t="s">
        <v>19</v>
      </c>
      <c r="H201" s="284" t="s">
        <v>19</v>
      </c>
      <c r="I201" s="269" t="s">
        <v>63</v>
      </c>
      <c r="J201" s="284" t="s">
        <v>19</v>
      </c>
      <c r="K201" s="282" t="s">
        <v>19</v>
      </c>
      <c r="L201" s="282" t="s">
        <v>19</v>
      </c>
      <c r="M201" s="282" t="s">
        <v>19</v>
      </c>
    </row>
    <row r="202" spans="1:13" ht="30" customHeight="1" x14ac:dyDescent="0.25">
      <c r="A202" s="372">
        <v>1</v>
      </c>
      <c r="B202" s="372" t="s">
        <v>75</v>
      </c>
      <c r="C202" s="375" t="s">
        <v>138</v>
      </c>
      <c r="D202" s="372" t="s">
        <v>27</v>
      </c>
      <c r="E202" s="390" t="s">
        <v>113</v>
      </c>
      <c r="F202" s="102" t="s">
        <v>398</v>
      </c>
      <c r="G202" s="102" t="s">
        <v>25</v>
      </c>
      <c r="H202" s="190">
        <v>1</v>
      </c>
      <c r="I202" s="190">
        <v>0</v>
      </c>
      <c r="J202" s="190">
        <v>0</v>
      </c>
      <c r="K202" s="451">
        <v>3811.47</v>
      </c>
      <c r="L202" s="451">
        <v>9148.7999999999993</v>
      </c>
      <c r="M202" s="451">
        <v>0</v>
      </c>
    </row>
    <row r="203" spans="1:13" ht="30" customHeight="1" x14ac:dyDescent="0.25">
      <c r="A203" s="373"/>
      <c r="B203" s="373"/>
      <c r="C203" s="376"/>
      <c r="D203" s="373"/>
      <c r="E203" s="389"/>
      <c r="F203" s="101" t="s">
        <v>24</v>
      </c>
      <c r="G203" s="102" t="s">
        <v>25</v>
      </c>
      <c r="H203" s="190">
        <v>0</v>
      </c>
      <c r="I203" s="190">
        <v>1</v>
      </c>
      <c r="J203" s="190">
        <v>0</v>
      </c>
      <c r="K203" s="452"/>
      <c r="L203" s="452"/>
      <c r="M203" s="452"/>
    </row>
    <row r="204" spans="1:13" x14ac:dyDescent="0.25">
      <c r="A204" s="373"/>
      <c r="B204" s="373"/>
      <c r="C204" s="457"/>
      <c r="D204" s="373"/>
      <c r="E204" s="118" t="s">
        <v>247</v>
      </c>
      <c r="F204" s="284" t="s">
        <v>19</v>
      </c>
      <c r="G204" s="284" t="s">
        <v>19</v>
      </c>
      <c r="H204" s="300" t="s">
        <v>524</v>
      </c>
      <c r="I204" s="284" t="s">
        <v>19</v>
      </c>
      <c r="J204" s="284" t="s">
        <v>19</v>
      </c>
      <c r="K204" s="282" t="s">
        <v>19</v>
      </c>
      <c r="L204" s="282" t="s">
        <v>19</v>
      </c>
      <c r="M204" s="282" t="s">
        <v>19</v>
      </c>
    </row>
    <row r="205" spans="1:13" x14ac:dyDescent="0.25">
      <c r="A205" s="373"/>
      <c r="B205" s="373"/>
      <c r="C205" s="457"/>
      <c r="D205" s="373"/>
      <c r="E205" s="118" t="s">
        <v>245</v>
      </c>
      <c r="F205" s="284" t="s">
        <v>19</v>
      </c>
      <c r="G205" s="284" t="s">
        <v>19</v>
      </c>
      <c r="H205" s="269" t="s">
        <v>246</v>
      </c>
      <c r="I205" s="284" t="s">
        <v>19</v>
      </c>
      <c r="J205" s="284" t="s">
        <v>19</v>
      </c>
      <c r="K205" s="282" t="s">
        <v>19</v>
      </c>
      <c r="L205" s="282" t="s">
        <v>19</v>
      </c>
      <c r="M205" s="282" t="s">
        <v>19</v>
      </c>
    </row>
    <row r="206" spans="1:13" x14ac:dyDescent="0.25">
      <c r="A206" s="373"/>
      <c r="B206" s="373"/>
      <c r="C206" s="457"/>
      <c r="D206" s="373"/>
      <c r="E206" s="118" t="s">
        <v>243</v>
      </c>
      <c r="F206" s="284" t="s">
        <v>19</v>
      </c>
      <c r="G206" s="284" t="s">
        <v>19</v>
      </c>
      <c r="H206" s="269" t="s">
        <v>63</v>
      </c>
      <c r="I206" s="284" t="s">
        <v>19</v>
      </c>
      <c r="J206" s="284" t="s">
        <v>19</v>
      </c>
      <c r="K206" s="282" t="s">
        <v>19</v>
      </c>
      <c r="L206" s="282" t="s">
        <v>19</v>
      </c>
      <c r="M206" s="282" t="s">
        <v>19</v>
      </c>
    </row>
    <row r="207" spans="1:13" x14ac:dyDescent="0.25">
      <c r="A207" s="373"/>
      <c r="B207" s="373"/>
      <c r="C207" s="457"/>
      <c r="D207" s="373"/>
      <c r="E207" s="118" t="s">
        <v>30</v>
      </c>
      <c r="F207" s="284" t="s">
        <v>19</v>
      </c>
      <c r="G207" s="284" t="s">
        <v>19</v>
      </c>
      <c r="H207" s="284" t="s">
        <v>19</v>
      </c>
      <c r="I207" s="269" t="s">
        <v>240</v>
      </c>
      <c r="J207" s="284" t="s">
        <v>19</v>
      </c>
      <c r="K207" s="282" t="s">
        <v>19</v>
      </c>
      <c r="L207" s="282" t="s">
        <v>19</v>
      </c>
      <c r="M207" s="282" t="s">
        <v>19</v>
      </c>
    </row>
    <row r="208" spans="1:13" x14ac:dyDescent="0.25">
      <c r="A208" s="373"/>
      <c r="B208" s="373"/>
      <c r="C208" s="457"/>
      <c r="D208" s="373"/>
      <c r="E208" s="118" t="s">
        <v>245</v>
      </c>
      <c r="F208" s="284" t="s">
        <v>19</v>
      </c>
      <c r="G208" s="284" t="s">
        <v>19</v>
      </c>
      <c r="H208" s="284" t="s">
        <v>19</v>
      </c>
      <c r="I208" s="269" t="s">
        <v>246</v>
      </c>
      <c r="J208" s="284" t="s">
        <v>19</v>
      </c>
      <c r="K208" s="282" t="s">
        <v>19</v>
      </c>
      <c r="L208" s="282" t="s">
        <v>19</v>
      </c>
      <c r="M208" s="282" t="s">
        <v>19</v>
      </c>
    </row>
    <row r="209" spans="1:13" x14ac:dyDescent="0.25">
      <c r="A209" s="374"/>
      <c r="B209" s="374"/>
      <c r="C209" s="458"/>
      <c r="D209" s="374"/>
      <c r="E209" s="118" t="s">
        <v>243</v>
      </c>
      <c r="F209" s="284" t="s">
        <v>19</v>
      </c>
      <c r="G209" s="284" t="s">
        <v>19</v>
      </c>
      <c r="H209" s="284" t="s">
        <v>19</v>
      </c>
      <c r="I209" s="269" t="s">
        <v>63</v>
      </c>
      <c r="J209" s="284" t="s">
        <v>19</v>
      </c>
      <c r="K209" s="282" t="s">
        <v>19</v>
      </c>
      <c r="L209" s="282" t="s">
        <v>19</v>
      </c>
      <c r="M209" s="282" t="s">
        <v>19</v>
      </c>
    </row>
    <row r="210" spans="1:13" ht="47.25" x14ac:dyDescent="0.25">
      <c r="A210" s="372">
        <v>1</v>
      </c>
      <c r="B210" s="372" t="s">
        <v>75</v>
      </c>
      <c r="C210" s="375" t="s">
        <v>139</v>
      </c>
      <c r="D210" s="372" t="s">
        <v>27</v>
      </c>
      <c r="E210" s="271" t="s">
        <v>114</v>
      </c>
      <c r="F210" s="102" t="s">
        <v>398</v>
      </c>
      <c r="G210" s="102" t="s">
        <v>25</v>
      </c>
      <c r="H210" s="191">
        <v>1</v>
      </c>
      <c r="I210" s="191">
        <v>0</v>
      </c>
      <c r="J210" s="191">
        <v>0</v>
      </c>
      <c r="K210" s="286">
        <v>7830.74</v>
      </c>
      <c r="L210" s="286">
        <v>0</v>
      </c>
      <c r="M210" s="286">
        <v>0</v>
      </c>
    </row>
    <row r="211" spans="1:13" x14ac:dyDescent="0.25">
      <c r="A211" s="373"/>
      <c r="B211" s="373"/>
      <c r="C211" s="457"/>
      <c r="D211" s="373"/>
      <c r="E211" s="118" t="s">
        <v>247</v>
      </c>
      <c r="F211" s="284" t="s">
        <v>19</v>
      </c>
      <c r="G211" s="284" t="s">
        <v>19</v>
      </c>
      <c r="H211" s="300" t="s">
        <v>524</v>
      </c>
      <c r="I211" s="192" t="s">
        <v>19</v>
      </c>
      <c r="J211" s="192" t="s">
        <v>19</v>
      </c>
      <c r="K211" s="282" t="s">
        <v>19</v>
      </c>
      <c r="L211" s="282" t="s">
        <v>19</v>
      </c>
      <c r="M211" s="282" t="s">
        <v>19</v>
      </c>
    </row>
    <row r="212" spans="1:13" x14ac:dyDescent="0.25">
      <c r="A212" s="373"/>
      <c r="B212" s="373"/>
      <c r="C212" s="457"/>
      <c r="D212" s="373"/>
      <c r="E212" s="118" t="s">
        <v>245</v>
      </c>
      <c r="F212" s="284" t="s">
        <v>19</v>
      </c>
      <c r="G212" s="284" t="s">
        <v>19</v>
      </c>
      <c r="H212" s="269" t="s">
        <v>246</v>
      </c>
      <c r="I212" s="192" t="s">
        <v>19</v>
      </c>
      <c r="J212" s="192" t="s">
        <v>19</v>
      </c>
      <c r="K212" s="282" t="s">
        <v>19</v>
      </c>
      <c r="L212" s="282" t="s">
        <v>19</v>
      </c>
      <c r="M212" s="282" t="s">
        <v>19</v>
      </c>
    </row>
    <row r="213" spans="1:13" x14ac:dyDescent="0.25">
      <c r="A213" s="374"/>
      <c r="B213" s="374"/>
      <c r="C213" s="458"/>
      <c r="D213" s="374"/>
      <c r="E213" s="118" t="s">
        <v>243</v>
      </c>
      <c r="F213" s="284" t="s">
        <v>19</v>
      </c>
      <c r="G213" s="284" t="s">
        <v>19</v>
      </c>
      <c r="H213" s="269" t="s">
        <v>63</v>
      </c>
      <c r="I213" s="192" t="s">
        <v>19</v>
      </c>
      <c r="J213" s="192" t="s">
        <v>19</v>
      </c>
      <c r="K213" s="282" t="s">
        <v>19</v>
      </c>
      <c r="L213" s="282" t="s">
        <v>19</v>
      </c>
      <c r="M213" s="282" t="s">
        <v>19</v>
      </c>
    </row>
    <row r="214" spans="1:13" ht="47.25" x14ac:dyDescent="0.25">
      <c r="A214" s="372">
        <v>1</v>
      </c>
      <c r="B214" s="372" t="s">
        <v>75</v>
      </c>
      <c r="C214" s="375" t="s">
        <v>140</v>
      </c>
      <c r="D214" s="372" t="s">
        <v>27</v>
      </c>
      <c r="E214" s="271" t="s">
        <v>115</v>
      </c>
      <c r="F214" s="102" t="s">
        <v>398</v>
      </c>
      <c r="G214" s="102" t="s">
        <v>25</v>
      </c>
      <c r="H214" s="191">
        <v>1</v>
      </c>
      <c r="I214" s="191">
        <v>0</v>
      </c>
      <c r="J214" s="191">
        <v>0</v>
      </c>
      <c r="K214" s="286">
        <v>9630.01</v>
      </c>
      <c r="L214" s="286">
        <v>0</v>
      </c>
      <c r="M214" s="286">
        <v>0</v>
      </c>
    </row>
    <row r="215" spans="1:13" x14ac:dyDescent="0.25">
      <c r="A215" s="373"/>
      <c r="B215" s="373"/>
      <c r="C215" s="457"/>
      <c r="D215" s="373"/>
      <c r="E215" s="118" t="s">
        <v>247</v>
      </c>
      <c r="F215" s="284" t="s">
        <v>19</v>
      </c>
      <c r="G215" s="284" t="s">
        <v>19</v>
      </c>
      <c r="H215" s="300" t="s">
        <v>524</v>
      </c>
      <c r="I215" s="192" t="s">
        <v>19</v>
      </c>
      <c r="J215" s="192" t="s">
        <v>19</v>
      </c>
      <c r="K215" s="282" t="s">
        <v>19</v>
      </c>
      <c r="L215" s="282" t="s">
        <v>19</v>
      </c>
      <c r="M215" s="282" t="s">
        <v>19</v>
      </c>
    </row>
    <row r="216" spans="1:13" x14ac:dyDescent="0.25">
      <c r="A216" s="373"/>
      <c r="B216" s="373"/>
      <c r="C216" s="457"/>
      <c r="D216" s="373"/>
      <c r="E216" s="118" t="s">
        <v>245</v>
      </c>
      <c r="F216" s="284" t="s">
        <v>19</v>
      </c>
      <c r="G216" s="284" t="s">
        <v>19</v>
      </c>
      <c r="H216" s="269" t="s">
        <v>246</v>
      </c>
      <c r="I216" s="192" t="s">
        <v>19</v>
      </c>
      <c r="J216" s="192" t="s">
        <v>19</v>
      </c>
      <c r="K216" s="282" t="s">
        <v>19</v>
      </c>
      <c r="L216" s="282" t="s">
        <v>19</v>
      </c>
      <c r="M216" s="282" t="s">
        <v>19</v>
      </c>
    </row>
    <row r="217" spans="1:13" x14ac:dyDescent="0.25">
      <c r="A217" s="374"/>
      <c r="B217" s="374"/>
      <c r="C217" s="458"/>
      <c r="D217" s="374"/>
      <c r="E217" s="118" t="s">
        <v>243</v>
      </c>
      <c r="F217" s="284" t="s">
        <v>19</v>
      </c>
      <c r="G217" s="284" t="s">
        <v>19</v>
      </c>
      <c r="H217" s="269" t="s">
        <v>63</v>
      </c>
      <c r="I217" s="192" t="s">
        <v>19</v>
      </c>
      <c r="J217" s="192" t="s">
        <v>19</v>
      </c>
      <c r="K217" s="282" t="s">
        <v>19</v>
      </c>
      <c r="L217" s="282" t="s">
        <v>19</v>
      </c>
      <c r="M217" s="282" t="s">
        <v>19</v>
      </c>
    </row>
    <row r="218" spans="1:13" ht="47.25" x14ac:dyDescent="0.25">
      <c r="A218" s="372">
        <v>1</v>
      </c>
      <c r="B218" s="372" t="s">
        <v>75</v>
      </c>
      <c r="C218" s="375" t="s">
        <v>141</v>
      </c>
      <c r="D218" s="372" t="s">
        <v>27</v>
      </c>
      <c r="E218" s="271" t="s">
        <v>116</v>
      </c>
      <c r="F218" s="102" t="s">
        <v>398</v>
      </c>
      <c r="G218" s="102" t="s">
        <v>25</v>
      </c>
      <c r="H218" s="191">
        <v>1</v>
      </c>
      <c r="I218" s="191">
        <v>0</v>
      </c>
      <c r="J218" s="191">
        <v>0</v>
      </c>
      <c r="K218" s="286">
        <v>6145.28</v>
      </c>
      <c r="L218" s="286">
        <v>0</v>
      </c>
      <c r="M218" s="286">
        <v>0</v>
      </c>
    </row>
    <row r="219" spans="1:13" x14ac:dyDescent="0.25">
      <c r="A219" s="373"/>
      <c r="B219" s="373"/>
      <c r="C219" s="457"/>
      <c r="D219" s="373"/>
      <c r="E219" s="118" t="s">
        <v>247</v>
      </c>
      <c r="F219" s="284" t="s">
        <v>19</v>
      </c>
      <c r="G219" s="284" t="s">
        <v>19</v>
      </c>
      <c r="H219" s="300" t="s">
        <v>524</v>
      </c>
      <c r="I219" s="192" t="s">
        <v>19</v>
      </c>
      <c r="J219" s="192" t="s">
        <v>19</v>
      </c>
      <c r="K219" s="282" t="s">
        <v>19</v>
      </c>
      <c r="L219" s="282" t="s">
        <v>19</v>
      </c>
      <c r="M219" s="282" t="s">
        <v>19</v>
      </c>
    </row>
    <row r="220" spans="1:13" x14ac:dyDescent="0.25">
      <c r="A220" s="373"/>
      <c r="B220" s="373"/>
      <c r="C220" s="457"/>
      <c r="D220" s="373"/>
      <c r="E220" s="118" t="s">
        <v>245</v>
      </c>
      <c r="F220" s="284" t="s">
        <v>19</v>
      </c>
      <c r="G220" s="284" t="s">
        <v>19</v>
      </c>
      <c r="H220" s="269" t="s">
        <v>246</v>
      </c>
      <c r="I220" s="192" t="s">
        <v>19</v>
      </c>
      <c r="J220" s="192" t="s">
        <v>19</v>
      </c>
      <c r="K220" s="282" t="s">
        <v>19</v>
      </c>
      <c r="L220" s="282" t="s">
        <v>19</v>
      </c>
      <c r="M220" s="282" t="s">
        <v>19</v>
      </c>
    </row>
    <row r="221" spans="1:13" x14ac:dyDescent="0.25">
      <c r="A221" s="374"/>
      <c r="B221" s="374"/>
      <c r="C221" s="458"/>
      <c r="D221" s="374"/>
      <c r="E221" s="118" t="s">
        <v>243</v>
      </c>
      <c r="F221" s="284" t="s">
        <v>19</v>
      </c>
      <c r="G221" s="284" t="s">
        <v>19</v>
      </c>
      <c r="H221" s="269" t="s">
        <v>63</v>
      </c>
      <c r="I221" s="192" t="s">
        <v>19</v>
      </c>
      <c r="J221" s="192" t="s">
        <v>19</v>
      </c>
      <c r="K221" s="282" t="s">
        <v>19</v>
      </c>
      <c r="L221" s="282" t="s">
        <v>19</v>
      </c>
      <c r="M221" s="282" t="s">
        <v>19</v>
      </c>
    </row>
    <row r="222" spans="1:13" ht="47.25" x14ac:dyDescent="0.25">
      <c r="A222" s="372">
        <v>1</v>
      </c>
      <c r="B222" s="372" t="s">
        <v>75</v>
      </c>
      <c r="C222" s="375" t="s">
        <v>142</v>
      </c>
      <c r="D222" s="372" t="s">
        <v>27</v>
      </c>
      <c r="E222" s="273" t="s">
        <v>117</v>
      </c>
      <c r="F222" s="102" t="s">
        <v>398</v>
      </c>
      <c r="G222" s="102" t="s">
        <v>25</v>
      </c>
      <c r="H222" s="191">
        <v>1</v>
      </c>
      <c r="I222" s="191">
        <v>0</v>
      </c>
      <c r="J222" s="191">
        <v>0</v>
      </c>
      <c r="K222" s="286">
        <v>6145.28</v>
      </c>
      <c r="L222" s="286">
        <v>0</v>
      </c>
      <c r="M222" s="286">
        <v>0</v>
      </c>
    </row>
    <row r="223" spans="1:13" x14ac:dyDescent="0.25">
      <c r="A223" s="373"/>
      <c r="B223" s="373"/>
      <c r="C223" s="457"/>
      <c r="D223" s="373"/>
      <c r="E223" s="118" t="s">
        <v>247</v>
      </c>
      <c r="F223" s="284" t="s">
        <v>19</v>
      </c>
      <c r="G223" s="284" t="s">
        <v>19</v>
      </c>
      <c r="H223" s="300" t="s">
        <v>524</v>
      </c>
      <c r="I223" s="304" t="s">
        <v>19</v>
      </c>
      <c r="J223" s="192" t="s">
        <v>19</v>
      </c>
      <c r="K223" s="282" t="s">
        <v>19</v>
      </c>
      <c r="L223" s="282" t="s">
        <v>19</v>
      </c>
      <c r="M223" s="282" t="s">
        <v>19</v>
      </c>
    </row>
    <row r="224" spans="1:13" x14ac:dyDescent="0.25">
      <c r="A224" s="373"/>
      <c r="B224" s="373"/>
      <c r="C224" s="457"/>
      <c r="D224" s="373"/>
      <c r="E224" s="118" t="s">
        <v>245</v>
      </c>
      <c r="F224" s="284" t="s">
        <v>19</v>
      </c>
      <c r="G224" s="284" t="s">
        <v>19</v>
      </c>
      <c r="H224" s="300" t="s">
        <v>246</v>
      </c>
      <c r="I224" s="304" t="s">
        <v>19</v>
      </c>
      <c r="J224" s="192" t="s">
        <v>19</v>
      </c>
      <c r="K224" s="282" t="s">
        <v>19</v>
      </c>
      <c r="L224" s="282" t="s">
        <v>19</v>
      </c>
      <c r="M224" s="282" t="s">
        <v>19</v>
      </c>
    </row>
    <row r="225" spans="1:13" x14ac:dyDescent="0.25">
      <c r="A225" s="374"/>
      <c r="B225" s="374"/>
      <c r="C225" s="458"/>
      <c r="D225" s="374"/>
      <c r="E225" s="118" t="s">
        <v>243</v>
      </c>
      <c r="F225" s="284" t="s">
        <v>19</v>
      </c>
      <c r="G225" s="284" t="s">
        <v>19</v>
      </c>
      <c r="H225" s="300" t="s">
        <v>63</v>
      </c>
      <c r="I225" s="304" t="s">
        <v>19</v>
      </c>
      <c r="J225" s="192" t="s">
        <v>19</v>
      </c>
      <c r="K225" s="282" t="s">
        <v>19</v>
      </c>
      <c r="L225" s="282" t="s">
        <v>19</v>
      </c>
      <c r="M225" s="282" t="s">
        <v>19</v>
      </c>
    </row>
    <row r="226" spans="1:13" ht="47.25" x14ac:dyDescent="0.25">
      <c r="A226" s="372">
        <v>1</v>
      </c>
      <c r="B226" s="372" t="s">
        <v>75</v>
      </c>
      <c r="C226" s="375" t="s">
        <v>143</v>
      </c>
      <c r="D226" s="372" t="s">
        <v>27</v>
      </c>
      <c r="E226" s="271" t="s">
        <v>118</v>
      </c>
      <c r="F226" s="102" t="s">
        <v>398</v>
      </c>
      <c r="G226" s="102" t="s">
        <v>25</v>
      </c>
      <c r="H226" s="191">
        <v>0</v>
      </c>
      <c r="I226" s="190">
        <v>1</v>
      </c>
      <c r="J226" s="191">
        <v>0</v>
      </c>
      <c r="K226" s="286">
        <v>0</v>
      </c>
      <c r="L226" s="286">
        <v>5965.1</v>
      </c>
      <c r="M226" s="286">
        <v>0</v>
      </c>
    </row>
    <row r="227" spans="1:13" x14ac:dyDescent="0.25">
      <c r="A227" s="373"/>
      <c r="B227" s="373"/>
      <c r="C227" s="457"/>
      <c r="D227" s="373"/>
      <c r="E227" s="118" t="s">
        <v>247</v>
      </c>
      <c r="F227" s="284" t="s">
        <v>19</v>
      </c>
      <c r="G227" s="284" t="s">
        <v>19</v>
      </c>
      <c r="H227" s="291" t="s">
        <v>557</v>
      </c>
      <c r="I227" s="304" t="s">
        <v>19</v>
      </c>
      <c r="J227" s="192" t="s">
        <v>19</v>
      </c>
      <c r="K227" s="282" t="s">
        <v>19</v>
      </c>
      <c r="L227" s="282" t="s">
        <v>19</v>
      </c>
      <c r="M227" s="282" t="s">
        <v>19</v>
      </c>
    </row>
    <row r="228" spans="1:13" x14ac:dyDescent="0.25">
      <c r="A228" s="373"/>
      <c r="B228" s="373"/>
      <c r="C228" s="457"/>
      <c r="D228" s="373"/>
      <c r="E228" s="118" t="s">
        <v>245</v>
      </c>
      <c r="F228" s="284" t="s">
        <v>19</v>
      </c>
      <c r="G228" s="284" t="s">
        <v>19</v>
      </c>
      <c r="H228" s="291" t="s">
        <v>19</v>
      </c>
      <c r="I228" s="304" t="s">
        <v>556</v>
      </c>
      <c r="J228" s="192" t="s">
        <v>19</v>
      </c>
      <c r="K228" s="282" t="s">
        <v>19</v>
      </c>
      <c r="L228" s="282" t="s">
        <v>19</v>
      </c>
      <c r="M228" s="282" t="s">
        <v>19</v>
      </c>
    </row>
    <row r="229" spans="1:13" x14ac:dyDescent="0.25">
      <c r="A229" s="374"/>
      <c r="B229" s="374"/>
      <c r="C229" s="458"/>
      <c r="D229" s="374"/>
      <c r="E229" s="118" t="s">
        <v>243</v>
      </c>
      <c r="F229" s="284" t="s">
        <v>19</v>
      </c>
      <c r="G229" s="284" t="s">
        <v>19</v>
      </c>
      <c r="H229" s="291" t="s">
        <v>19</v>
      </c>
      <c r="I229" s="304" t="s">
        <v>524</v>
      </c>
      <c r="J229" s="192" t="s">
        <v>19</v>
      </c>
      <c r="K229" s="282" t="s">
        <v>19</v>
      </c>
      <c r="L229" s="282" t="s">
        <v>19</v>
      </c>
      <c r="M229" s="282" t="s">
        <v>19</v>
      </c>
    </row>
    <row r="230" spans="1:13" ht="47.25" x14ac:dyDescent="0.25">
      <c r="A230" s="372">
        <v>1</v>
      </c>
      <c r="B230" s="372" t="s">
        <v>75</v>
      </c>
      <c r="C230" s="375" t="s">
        <v>144</v>
      </c>
      <c r="D230" s="372" t="s">
        <v>27</v>
      </c>
      <c r="E230" s="271" t="s">
        <v>119</v>
      </c>
      <c r="F230" s="102" t="s">
        <v>398</v>
      </c>
      <c r="G230" s="102" t="s">
        <v>25</v>
      </c>
      <c r="H230" s="191">
        <v>0</v>
      </c>
      <c r="I230" s="190">
        <v>1</v>
      </c>
      <c r="J230" s="191">
        <v>0</v>
      </c>
      <c r="K230" s="286">
        <v>0</v>
      </c>
      <c r="L230" s="286">
        <v>8262.7199999999993</v>
      </c>
      <c r="M230" s="286">
        <v>0</v>
      </c>
    </row>
    <row r="231" spans="1:13" x14ac:dyDescent="0.25">
      <c r="A231" s="373"/>
      <c r="B231" s="373"/>
      <c r="C231" s="457"/>
      <c r="D231" s="373"/>
      <c r="E231" s="118" t="s">
        <v>247</v>
      </c>
      <c r="F231" s="284" t="s">
        <v>19</v>
      </c>
      <c r="G231" s="284" t="s">
        <v>19</v>
      </c>
      <c r="H231" s="291" t="s">
        <v>557</v>
      </c>
      <c r="I231" s="304" t="s">
        <v>19</v>
      </c>
      <c r="J231" s="192" t="s">
        <v>19</v>
      </c>
      <c r="K231" s="282" t="s">
        <v>19</v>
      </c>
      <c r="L231" s="282" t="s">
        <v>19</v>
      </c>
      <c r="M231" s="282" t="s">
        <v>19</v>
      </c>
    </row>
    <row r="232" spans="1:13" x14ac:dyDescent="0.25">
      <c r="A232" s="373"/>
      <c r="B232" s="373"/>
      <c r="C232" s="457"/>
      <c r="D232" s="373"/>
      <c r="E232" s="118" t="s">
        <v>245</v>
      </c>
      <c r="F232" s="284" t="s">
        <v>19</v>
      </c>
      <c r="G232" s="284" t="s">
        <v>19</v>
      </c>
      <c r="H232" s="291" t="s">
        <v>19</v>
      </c>
      <c r="I232" s="304" t="s">
        <v>556</v>
      </c>
      <c r="J232" s="192" t="s">
        <v>19</v>
      </c>
      <c r="K232" s="282" t="s">
        <v>19</v>
      </c>
      <c r="L232" s="282" t="s">
        <v>19</v>
      </c>
      <c r="M232" s="282" t="s">
        <v>19</v>
      </c>
    </row>
    <row r="233" spans="1:13" x14ac:dyDescent="0.25">
      <c r="A233" s="374"/>
      <c r="B233" s="374"/>
      <c r="C233" s="458"/>
      <c r="D233" s="374"/>
      <c r="E233" s="118" t="s">
        <v>243</v>
      </c>
      <c r="F233" s="284" t="s">
        <v>19</v>
      </c>
      <c r="G233" s="284" t="s">
        <v>19</v>
      </c>
      <c r="H233" s="291" t="s">
        <v>19</v>
      </c>
      <c r="I233" s="304" t="s">
        <v>524</v>
      </c>
      <c r="J233" s="192" t="s">
        <v>19</v>
      </c>
      <c r="K233" s="282" t="s">
        <v>19</v>
      </c>
      <c r="L233" s="282" t="s">
        <v>19</v>
      </c>
      <c r="M233" s="282" t="s">
        <v>19</v>
      </c>
    </row>
    <row r="234" spans="1:13" ht="47.25" x14ac:dyDescent="0.25">
      <c r="A234" s="372">
        <v>1</v>
      </c>
      <c r="B234" s="372" t="s">
        <v>75</v>
      </c>
      <c r="C234" s="375" t="s">
        <v>145</v>
      </c>
      <c r="D234" s="372" t="s">
        <v>27</v>
      </c>
      <c r="E234" s="271" t="s">
        <v>120</v>
      </c>
      <c r="F234" s="102" t="s">
        <v>398</v>
      </c>
      <c r="G234" s="102" t="s">
        <v>25</v>
      </c>
      <c r="H234" s="191">
        <v>0</v>
      </c>
      <c r="I234" s="190">
        <v>1</v>
      </c>
      <c r="J234" s="191">
        <v>0</v>
      </c>
      <c r="K234" s="286">
        <v>0</v>
      </c>
      <c r="L234" s="286">
        <v>10370.959999999999</v>
      </c>
      <c r="M234" s="286">
        <v>0</v>
      </c>
    </row>
    <row r="235" spans="1:13" x14ac:dyDescent="0.25">
      <c r="A235" s="373"/>
      <c r="B235" s="373"/>
      <c r="C235" s="457"/>
      <c r="D235" s="373"/>
      <c r="E235" s="118" t="s">
        <v>247</v>
      </c>
      <c r="F235" s="284" t="s">
        <v>19</v>
      </c>
      <c r="G235" s="284" t="s">
        <v>19</v>
      </c>
      <c r="H235" s="291" t="s">
        <v>557</v>
      </c>
      <c r="I235" s="304" t="s">
        <v>19</v>
      </c>
      <c r="J235" s="192" t="s">
        <v>19</v>
      </c>
      <c r="K235" s="282" t="s">
        <v>19</v>
      </c>
      <c r="L235" s="282" t="s">
        <v>19</v>
      </c>
      <c r="M235" s="282" t="s">
        <v>19</v>
      </c>
    </row>
    <row r="236" spans="1:13" x14ac:dyDescent="0.25">
      <c r="A236" s="373"/>
      <c r="B236" s="373"/>
      <c r="C236" s="457"/>
      <c r="D236" s="373"/>
      <c r="E236" s="118" t="s">
        <v>245</v>
      </c>
      <c r="F236" s="284" t="s">
        <v>19</v>
      </c>
      <c r="G236" s="284" t="s">
        <v>19</v>
      </c>
      <c r="H236" s="291" t="s">
        <v>19</v>
      </c>
      <c r="I236" s="304" t="s">
        <v>556</v>
      </c>
      <c r="J236" s="192" t="s">
        <v>19</v>
      </c>
      <c r="K236" s="282" t="s">
        <v>19</v>
      </c>
      <c r="L236" s="282" t="s">
        <v>19</v>
      </c>
      <c r="M236" s="282" t="s">
        <v>19</v>
      </c>
    </row>
    <row r="237" spans="1:13" x14ac:dyDescent="0.25">
      <c r="A237" s="374"/>
      <c r="B237" s="374"/>
      <c r="C237" s="458"/>
      <c r="D237" s="374"/>
      <c r="E237" s="118" t="s">
        <v>243</v>
      </c>
      <c r="F237" s="284" t="s">
        <v>19</v>
      </c>
      <c r="G237" s="284" t="s">
        <v>19</v>
      </c>
      <c r="H237" s="291" t="s">
        <v>19</v>
      </c>
      <c r="I237" s="304" t="s">
        <v>524</v>
      </c>
      <c r="J237" s="192" t="s">
        <v>19</v>
      </c>
      <c r="K237" s="282" t="s">
        <v>19</v>
      </c>
      <c r="L237" s="282" t="s">
        <v>19</v>
      </c>
      <c r="M237" s="282" t="s">
        <v>19</v>
      </c>
    </row>
    <row r="238" spans="1:13" ht="47.25" x14ac:dyDescent="0.25">
      <c r="A238" s="372">
        <v>1</v>
      </c>
      <c r="B238" s="372" t="s">
        <v>75</v>
      </c>
      <c r="C238" s="375" t="s">
        <v>146</v>
      </c>
      <c r="D238" s="372" t="s">
        <v>27</v>
      </c>
      <c r="E238" s="271" t="s">
        <v>121</v>
      </c>
      <c r="F238" s="102" t="s">
        <v>398</v>
      </c>
      <c r="G238" s="102" t="s">
        <v>25</v>
      </c>
      <c r="H238" s="191">
        <v>0</v>
      </c>
      <c r="I238" s="190">
        <v>1</v>
      </c>
      <c r="J238" s="191">
        <v>0</v>
      </c>
      <c r="K238" s="286">
        <v>0</v>
      </c>
      <c r="L238" s="286">
        <v>7856.54</v>
      </c>
      <c r="M238" s="286">
        <v>0</v>
      </c>
    </row>
    <row r="239" spans="1:13" x14ac:dyDescent="0.25">
      <c r="A239" s="373"/>
      <c r="B239" s="373"/>
      <c r="C239" s="457"/>
      <c r="D239" s="373"/>
      <c r="E239" s="118" t="s">
        <v>247</v>
      </c>
      <c r="F239" s="284" t="s">
        <v>19</v>
      </c>
      <c r="G239" s="284" t="s">
        <v>19</v>
      </c>
      <c r="H239" s="291" t="s">
        <v>557</v>
      </c>
      <c r="I239" s="304" t="s">
        <v>19</v>
      </c>
      <c r="J239" s="192" t="s">
        <v>19</v>
      </c>
      <c r="K239" s="282" t="s">
        <v>19</v>
      </c>
      <c r="L239" s="282" t="s">
        <v>19</v>
      </c>
      <c r="M239" s="282" t="s">
        <v>19</v>
      </c>
    </row>
    <row r="240" spans="1:13" x14ac:dyDescent="0.25">
      <c r="A240" s="373"/>
      <c r="B240" s="373"/>
      <c r="C240" s="457"/>
      <c r="D240" s="373"/>
      <c r="E240" s="118" t="s">
        <v>245</v>
      </c>
      <c r="F240" s="284" t="s">
        <v>19</v>
      </c>
      <c r="G240" s="284" t="s">
        <v>19</v>
      </c>
      <c r="H240" s="291" t="s">
        <v>19</v>
      </c>
      <c r="I240" s="304" t="s">
        <v>556</v>
      </c>
      <c r="J240" s="192" t="s">
        <v>19</v>
      </c>
      <c r="K240" s="282" t="s">
        <v>19</v>
      </c>
      <c r="L240" s="282" t="s">
        <v>19</v>
      </c>
      <c r="M240" s="282" t="s">
        <v>19</v>
      </c>
    </row>
    <row r="241" spans="1:13" x14ac:dyDescent="0.25">
      <c r="A241" s="374"/>
      <c r="B241" s="374"/>
      <c r="C241" s="458"/>
      <c r="D241" s="374"/>
      <c r="E241" s="118" t="s">
        <v>243</v>
      </c>
      <c r="F241" s="284" t="s">
        <v>19</v>
      </c>
      <c r="G241" s="284" t="s">
        <v>19</v>
      </c>
      <c r="H241" s="291" t="s">
        <v>19</v>
      </c>
      <c r="I241" s="304" t="s">
        <v>524</v>
      </c>
      <c r="J241" s="192" t="s">
        <v>19</v>
      </c>
      <c r="K241" s="282" t="s">
        <v>19</v>
      </c>
      <c r="L241" s="282" t="s">
        <v>19</v>
      </c>
      <c r="M241" s="282" t="s">
        <v>19</v>
      </c>
    </row>
    <row r="242" spans="1:13" ht="50.1" customHeight="1" x14ac:dyDescent="0.25">
      <c r="A242" s="372">
        <v>1</v>
      </c>
      <c r="B242" s="372" t="s">
        <v>75</v>
      </c>
      <c r="C242" s="375" t="s">
        <v>147</v>
      </c>
      <c r="D242" s="372" t="s">
        <v>27</v>
      </c>
      <c r="E242" s="271" t="s">
        <v>122</v>
      </c>
      <c r="F242" s="102" t="s">
        <v>398</v>
      </c>
      <c r="G242" s="102" t="s">
        <v>25</v>
      </c>
      <c r="H242" s="191">
        <v>1</v>
      </c>
      <c r="I242" s="191">
        <v>0</v>
      </c>
      <c r="J242" s="191">
        <v>0</v>
      </c>
      <c r="K242" s="286">
        <v>2809.79</v>
      </c>
      <c r="L242" s="286">
        <v>0</v>
      </c>
      <c r="M242" s="286">
        <v>0</v>
      </c>
    </row>
    <row r="243" spans="1:13" x14ac:dyDescent="0.25">
      <c r="A243" s="373"/>
      <c r="B243" s="373"/>
      <c r="C243" s="457"/>
      <c r="D243" s="373"/>
      <c r="E243" s="118" t="s">
        <v>247</v>
      </c>
      <c r="F243" s="284" t="s">
        <v>19</v>
      </c>
      <c r="G243" s="284" t="s">
        <v>19</v>
      </c>
      <c r="H243" s="300" t="s">
        <v>524</v>
      </c>
      <c r="I243" s="192" t="s">
        <v>19</v>
      </c>
      <c r="J243" s="192" t="s">
        <v>19</v>
      </c>
      <c r="K243" s="282" t="s">
        <v>19</v>
      </c>
      <c r="L243" s="282" t="s">
        <v>19</v>
      </c>
      <c r="M243" s="282" t="s">
        <v>19</v>
      </c>
    </row>
    <row r="244" spans="1:13" x14ac:dyDescent="0.25">
      <c r="A244" s="373"/>
      <c r="B244" s="373"/>
      <c r="C244" s="457"/>
      <c r="D244" s="373"/>
      <c r="E244" s="118" t="s">
        <v>245</v>
      </c>
      <c r="F244" s="284" t="s">
        <v>19</v>
      </c>
      <c r="G244" s="284" t="s">
        <v>19</v>
      </c>
      <c r="H244" s="269" t="s">
        <v>246</v>
      </c>
      <c r="I244" s="192" t="s">
        <v>19</v>
      </c>
      <c r="J244" s="192" t="s">
        <v>19</v>
      </c>
      <c r="K244" s="282" t="s">
        <v>19</v>
      </c>
      <c r="L244" s="282" t="s">
        <v>19</v>
      </c>
      <c r="M244" s="282" t="s">
        <v>19</v>
      </c>
    </row>
    <row r="245" spans="1:13" x14ac:dyDescent="0.25">
      <c r="A245" s="374"/>
      <c r="B245" s="374"/>
      <c r="C245" s="458"/>
      <c r="D245" s="374"/>
      <c r="E245" s="118" t="s">
        <v>243</v>
      </c>
      <c r="F245" s="284" t="s">
        <v>19</v>
      </c>
      <c r="G245" s="284" t="s">
        <v>19</v>
      </c>
      <c r="H245" s="269" t="s">
        <v>63</v>
      </c>
      <c r="I245" s="192" t="s">
        <v>19</v>
      </c>
      <c r="J245" s="192" t="s">
        <v>19</v>
      </c>
      <c r="K245" s="282" t="s">
        <v>19</v>
      </c>
      <c r="L245" s="282" t="s">
        <v>19</v>
      </c>
      <c r="M245" s="282" t="s">
        <v>19</v>
      </c>
    </row>
  </sheetData>
  <autoFilter ref="A1:R245">
    <filterColumn colId="9" showButton="0"/>
    <filterColumn colId="10" showButton="0"/>
    <filterColumn colId="11" showButton="0"/>
  </autoFilter>
  <mergeCells count="290">
    <mergeCell ref="A242:A245"/>
    <mergeCell ref="B242:B245"/>
    <mergeCell ref="C242:C245"/>
    <mergeCell ref="D242:D245"/>
    <mergeCell ref="A234:A237"/>
    <mergeCell ref="B234:B237"/>
    <mergeCell ref="C234:C237"/>
    <mergeCell ref="D234:D237"/>
    <mergeCell ref="A238:A241"/>
    <mergeCell ref="B238:B241"/>
    <mergeCell ref="C238:C241"/>
    <mergeCell ref="D238:D241"/>
    <mergeCell ref="A226:A229"/>
    <mergeCell ref="B226:B229"/>
    <mergeCell ref="C226:C229"/>
    <mergeCell ref="D226:D229"/>
    <mergeCell ref="A230:A233"/>
    <mergeCell ref="B230:B233"/>
    <mergeCell ref="C230:C233"/>
    <mergeCell ref="D230:D233"/>
    <mergeCell ref="A218:A221"/>
    <mergeCell ref="B218:B221"/>
    <mergeCell ref="C218:C221"/>
    <mergeCell ref="D218:D221"/>
    <mergeCell ref="A222:A225"/>
    <mergeCell ref="B222:B225"/>
    <mergeCell ref="C222:C225"/>
    <mergeCell ref="D222:D225"/>
    <mergeCell ref="A210:A213"/>
    <mergeCell ref="B210:B213"/>
    <mergeCell ref="C210:C213"/>
    <mergeCell ref="D210:D213"/>
    <mergeCell ref="A214:A217"/>
    <mergeCell ref="B214:B217"/>
    <mergeCell ref="C214:C217"/>
    <mergeCell ref="D214:D217"/>
    <mergeCell ref="L194:L195"/>
    <mergeCell ref="M194:M195"/>
    <mergeCell ref="A202:A209"/>
    <mergeCell ref="B202:B209"/>
    <mergeCell ref="C202:C209"/>
    <mergeCell ref="D202:D209"/>
    <mergeCell ref="E202:E203"/>
    <mergeCell ref="K202:K203"/>
    <mergeCell ref="L202:L203"/>
    <mergeCell ref="M202:M203"/>
    <mergeCell ref="A194:A201"/>
    <mergeCell ref="B194:B201"/>
    <mergeCell ref="C194:C201"/>
    <mergeCell ref="D194:D201"/>
    <mergeCell ref="E194:E195"/>
    <mergeCell ref="K194:K195"/>
    <mergeCell ref="L178:L179"/>
    <mergeCell ref="M178:M179"/>
    <mergeCell ref="A186:A193"/>
    <mergeCell ref="B186:B193"/>
    <mergeCell ref="C186:C193"/>
    <mergeCell ref="D186:D193"/>
    <mergeCell ref="E186:E187"/>
    <mergeCell ref="K186:K187"/>
    <mergeCell ref="L186:L187"/>
    <mergeCell ref="M186:M187"/>
    <mergeCell ref="A178:A185"/>
    <mergeCell ref="B178:B185"/>
    <mergeCell ref="C178:C185"/>
    <mergeCell ref="D178:D185"/>
    <mergeCell ref="E178:E179"/>
    <mergeCell ref="K178:K179"/>
    <mergeCell ref="L162:L163"/>
    <mergeCell ref="M162:M163"/>
    <mergeCell ref="A170:A177"/>
    <mergeCell ref="B170:B177"/>
    <mergeCell ref="C170:C177"/>
    <mergeCell ref="D170:D177"/>
    <mergeCell ref="E170:E171"/>
    <mergeCell ref="K170:K171"/>
    <mergeCell ref="L170:L171"/>
    <mergeCell ref="M170:M171"/>
    <mergeCell ref="A162:A169"/>
    <mergeCell ref="B162:B169"/>
    <mergeCell ref="C162:C169"/>
    <mergeCell ref="D162:D169"/>
    <mergeCell ref="E162:E163"/>
    <mergeCell ref="K162:K163"/>
    <mergeCell ref="A154:A157"/>
    <mergeCell ref="B154:B157"/>
    <mergeCell ref="C154:C157"/>
    <mergeCell ref="D154:D157"/>
    <mergeCell ref="A158:A161"/>
    <mergeCell ref="B158:B161"/>
    <mergeCell ref="C158:C161"/>
    <mergeCell ref="D158:D161"/>
    <mergeCell ref="AA146:AB146"/>
    <mergeCell ref="A150:A153"/>
    <mergeCell ref="B150:B153"/>
    <mergeCell ref="C150:C153"/>
    <mergeCell ref="D150:D153"/>
    <mergeCell ref="AA150:AB150"/>
    <mergeCell ref="A142:A145"/>
    <mergeCell ref="B142:B145"/>
    <mergeCell ref="C142:C145"/>
    <mergeCell ref="D142:D145"/>
    <mergeCell ref="A146:A149"/>
    <mergeCell ref="B146:B149"/>
    <mergeCell ref="C146:C149"/>
    <mergeCell ref="D146:D149"/>
    <mergeCell ref="A134:A137"/>
    <mergeCell ref="B134:B137"/>
    <mergeCell ref="C134:C137"/>
    <mergeCell ref="D134:D137"/>
    <mergeCell ref="A138:A141"/>
    <mergeCell ref="B138:B141"/>
    <mergeCell ref="C138:C141"/>
    <mergeCell ref="D138:D141"/>
    <mergeCell ref="L128:L129"/>
    <mergeCell ref="M128:M129"/>
    <mergeCell ref="A130:A133"/>
    <mergeCell ref="B130:B133"/>
    <mergeCell ref="C130:C133"/>
    <mergeCell ref="D130:D133"/>
    <mergeCell ref="A128:A129"/>
    <mergeCell ref="B128:B129"/>
    <mergeCell ref="C128:C129"/>
    <mergeCell ref="D128:D129"/>
    <mergeCell ref="E128:E129"/>
    <mergeCell ref="K128:K129"/>
    <mergeCell ref="E114:E115"/>
    <mergeCell ref="K114:K115"/>
    <mergeCell ref="L114:L115"/>
    <mergeCell ref="M114:M115"/>
    <mergeCell ref="Z114:AB114"/>
    <mergeCell ref="A121:A127"/>
    <mergeCell ref="B121:B127"/>
    <mergeCell ref="C121:C127"/>
    <mergeCell ref="D121:D127"/>
    <mergeCell ref="Z121:AA121"/>
    <mergeCell ref="A111:A113"/>
    <mergeCell ref="B111:B113"/>
    <mergeCell ref="C111:C113"/>
    <mergeCell ref="D111:D113"/>
    <mergeCell ref="A114:A120"/>
    <mergeCell ref="B114:B120"/>
    <mergeCell ref="C114:C120"/>
    <mergeCell ref="D114:D120"/>
    <mergeCell ref="A105:A107"/>
    <mergeCell ref="B105:B107"/>
    <mergeCell ref="C105:C107"/>
    <mergeCell ref="D105:D107"/>
    <mergeCell ref="A108:A110"/>
    <mergeCell ref="B108:B110"/>
    <mergeCell ref="C108:C110"/>
    <mergeCell ref="D108:D110"/>
    <mergeCell ref="A102:A104"/>
    <mergeCell ref="B102:B104"/>
    <mergeCell ref="C102:C104"/>
    <mergeCell ref="D102:D104"/>
    <mergeCell ref="A95:A101"/>
    <mergeCell ref="B95:B101"/>
    <mergeCell ref="C95:C101"/>
    <mergeCell ref="D95:D101"/>
    <mergeCell ref="E95:E96"/>
    <mergeCell ref="A91:A94"/>
    <mergeCell ref="B91:B94"/>
    <mergeCell ref="C91:C94"/>
    <mergeCell ref="D91:D94"/>
    <mergeCell ref="E91:E92"/>
    <mergeCell ref="K91:K92"/>
    <mergeCell ref="L91:L92"/>
    <mergeCell ref="M91:M92"/>
    <mergeCell ref="L95:L96"/>
    <mergeCell ref="M95:M96"/>
    <mergeCell ref="K95:K96"/>
    <mergeCell ref="E83:E84"/>
    <mergeCell ref="K83:K84"/>
    <mergeCell ref="L83:L84"/>
    <mergeCell ref="M83:M84"/>
    <mergeCell ref="A87:A90"/>
    <mergeCell ref="B87:B90"/>
    <mergeCell ref="C87:C90"/>
    <mergeCell ref="D87:D90"/>
    <mergeCell ref="E87:E88"/>
    <mergeCell ref="K87:K88"/>
    <mergeCell ref="L87:L88"/>
    <mergeCell ref="M87:M88"/>
    <mergeCell ref="A79:A82"/>
    <mergeCell ref="B79:B82"/>
    <mergeCell ref="C79:C82"/>
    <mergeCell ref="D79:D82"/>
    <mergeCell ref="A83:A86"/>
    <mergeCell ref="B83:B86"/>
    <mergeCell ref="C83:C86"/>
    <mergeCell ref="D83:D86"/>
    <mergeCell ref="A71:A74"/>
    <mergeCell ref="B71:B74"/>
    <mergeCell ref="C71:C74"/>
    <mergeCell ref="D71:D74"/>
    <mergeCell ref="A75:A78"/>
    <mergeCell ref="B75:B78"/>
    <mergeCell ref="C75:C78"/>
    <mergeCell ref="D75:D78"/>
    <mergeCell ref="A64:A70"/>
    <mergeCell ref="B64:B70"/>
    <mergeCell ref="C64:C70"/>
    <mergeCell ref="D64:D70"/>
    <mergeCell ref="E64:E65"/>
    <mergeCell ref="K64:K65"/>
    <mergeCell ref="L64:L65"/>
    <mergeCell ref="M64:M65"/>
    <mergeCell ref="A57:A63"/>
    <mergeCell ref="B57:B63"/>
    <mergeCell ref="C57:C63"/>
    <mergeCell ref="D57:D63"/>
    <mergeCell ref="E57:E58"/>
    <mergeCell ref="K57:K58"/>
    <mergeCell ref="A50:A56"/>
    <mergeCell ref="B50:B56"/>
    <mergeCell ref="C50:C56"/>
    <mergeCell ref="D50:D56"/>
    <mergeCell ref="E50:E51"/>
    <mergeCell ref="K50:K51"/>
    <mergeCell ref="L50:L51"/>
    <mergeCell ref="M50:M51"/>
    <mergeCell ref="L57:L58"/>
    <mergeCell ref="M57:M58"/>
    <mergeCell ref="L36:L37"/>
    <mergeCell ref="M36:M37"/>
    <mergeCell ref="A43:A49"/>
    <mergeCell ref="B43:B49"/>
    <mergeCell ref="C43:C49"/>
    <mergeCell ref="D43:D49"/>
    <mergeCell ref="E43:E44"/>
    <mergeCell ref="K43:K44"/>
    <mergeCell ref="L43:L44"/>
    <mergeCell ref="M43:M44"/>
    <mergeCell ref="A32:A35"/>
    <mergeCell ref="B32:B35"/>
    <mergeCell ref="C32:C35"/>
    <mergeCell ref="D32:D35"/>
    <mergeCell ref="A36:A42"/>
    <mergeCell ref="B36:B42"/>
    <mergeCell ref="C36:C42"/>
    <mergeCell ref="D36:D42"/>
    <mergeCell ref="K21:K22"/>
    <mergeCell ref="E36:E37"/>
    <mergeCell ref="K36:K37"/>
    <mergeCell ref="L21:L22"/>
    <mergeCell ref="M21:M22"/>
    <mergeCell ref="A28:A31"/>
    <mergeCell ref="B28:B31"/>
    <mergeCell ref="C28:C31"/>
    <mergeCell ref="D28:D31"/>
    <mergeCell ref="Z14:AA14"/>
    <mergeCell ref="A17:A20"/>
    <mergeCell ref="B17:B20"/>
    <mergeCell ref="C17:C20"/>
    <mergeCell ref="D17:D20"/>
    <mergeCell ref="A21:A27"/>
    <mergeCell ref="B21:B27"/>
    <mergeCell ref="C21:C27"/>
    <mergeCell ref="D21:D27"/>
    <mergeCell ref="E21:E22"/>
    <mergeCell ref="L12:L13"/>
    <mergeCell ref="M12:M13"/>
    <mergeCell ref="A14:A16"/>
    <mergeCell ref="B14:B16"/>
    <mergeCell ref="C14:C16"/>
    <mergeCell ref="D14:D16"/>
    <mergeCell ref="A12:A13"/>
    <mergeCell ref="B12:B13"/>
    <mergeCell ref="C12:C13"/>
    <mergeCell ref="D12:D13"/>
    <mergeCell ref="E12:E13"/>
    <mergeCell ref="K12:K13"/>
    <mergeCell ref="K6:M8"/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68"/>
  <sheetViews>
    <sheetView zoomScale="70" zoomScaleNormal="70" zoomScaleSheetLayoutView="33" zoomScalePageLayoutView="70" workbookViewId="0">
      <selection activeCell="E1" sqref="E1"/>
    </sheetView>
  </sheetViews>
  <sheetFormatPr defaultColWidth="8.7109375" defaultRowHeight="15.75" x14ac:dyDescent="0.25"/>
  <cols>
    <col min="1" max="3" width="10.7109375" style="3" customWidth="1"/>
    <col min="4" max="4" width="18.7109375" style="3" customWidth="1"/>
    <col min="5" max="5" width="75.7109375" style="106" customWidth="1"/>
    <col min="6" max="6" width="20.7109375" style="3" customWidth="1"/>
    <col min="7" max="7" width="11" style="3" customWidth="1"/>
    <col min="8" max="8" width="15.85546875" style="3" customWidth="1"/>
    <col min="9" max="9" width="14.85546875" style="3" customWidth="1"/>
    <col min="10" max="10" width="15.28515625" style="3" customWidth="1"/>
    <col min="11" max="11" width="18.42578125" style="3" customWidth="1"/>
    <col min="12" max="12" width="14.85546875" style="3" customWidth="1"/>
    <col min="13" max="13" width="16.28515625" style="3" customWidth="1"/>
    <col min="14" max="14" width="15.5703125" style="281" customWidth="1"/>
    <col min="15" max="15" width="18.140625" style="281" customWidth="1"/>
    <col min="16" max="16" width="18.7109375" style="281" customWidth="1"/>
    <col min="17" max="17" width="10.28515625" style="281" customWidth="1"/>
    <col min="18" max="19" width="8.7109375" style="281" customWidth="1"/>
    <col min="20" max="20" width="9.140625" style="281" customWidth="1"/>
    <col min="21" max="22" width="10.28515625" style="281" customWidth="1"/>
    <col min="23" max="23" width="10.140625" style="281" customWidth="1"/>
    <col min="24" max="24" width="26.85546875" style="281" customWidth="1"/>
    <col min="25" max="25" width="17.28515625" style="281" customWidth="1"/>
    <col min="26" max="26" width="16" style="281" customWidth="1"/>
    <col min="27" max="27" width="13.5703125" style="281" customWidth="1"/>
    <col min="28" max="28" width="8.7109375" style="281" bestFit="1" customWidth="1"/>
    <col min="29" max="29" width="12.28515625" style="281" bestFit="1" customWidth="1"/>
    <col min="30" max="30" width="9.140625" style="281" bestFit="1" customWidth="1"/>
    <col min="31" max="41" width="8.7109375" style="281" bestFit="1" customWidth="1"/>
    <col min="42" max="42" width="8.7109375" style="3" bestFit="1" customWidth="1"/>
    <col min="43" max="16384" width="8.7109375" style="3"/>
  </cols>
  <sheetData>
    <row r="1" spans="1:42" s="281" customFormat="1" ht="121.5" customHeight="1" x14ac:dyDescent="0.3">
      <c r="A1" s="274"/>
      <c r="B1" s="277"/>
      <c r="C1" s="277"/>
      <c r="D1" s="277"/>
      <c r="E1" s="105"/>
      <c r="F1" s="277"/>
      <c r="G1" s="277"/>
      <c r="H1" s="277"/>
      <c r="I1" s="277"/>
      <c r="J1" s="400" t="s">
        <v>631</v>
      </c>
      <c r="K1" s="400"/>
      <c r="L1" s="400"/>
      <c r="M1" s="400"/>
      <c r="AP1" s="3"/>
    </row>
    <row r="2" spans="1:42" s="281" customFormat="1" ht="18.75" customHeight="1" x14ac:dyDescent="0.25">
      <c r="A2" s="401" t="s">
        <v>0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AP2" s="3"/>
    </row>
    <row r="3" spans="1:42" s="281" customFormat="1" ht="18.75" customHeight="1" x14ac:dyDescent="0.25">
      <c r="A3" s="401" t="s">
        <v>74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AP3" s="3"/>
    </row>
    <row r="4" spans="1:42" s="281" customFormat="1" ht="18.75" customHeight="1" x14ac:dyDescent="0.25">
      <c r="A4" s="274"/>
      <c r="B4" s="274"/>
      <c r="C4" s="401" t="s">
        <v>2</v>
      </c>
      <c r="D4" s="401"/>
      <c r="E4" s="401"/>
      <c r="F4" s="401"/>
      <c r="G4" s="401"/>
      <c r="H4" s="401"/>
      <c r="I4" s="401"/>
      <c r="J4" s="401"/>
      <c r="K4" s="401"/>
      <c r="L4" s="401"/>
      <c r="M4" s="401"/>
      <c r="AP4" s="3"/>
    </row>
    <row r="5" spans="1:42" ht="10.5" customHeight="1" x14ac:dyDescent="0.25"/>
    <row r="6" spans="1:42" s="281" customFormat="1" ht="37.5" customHeight="1" x14ac:dyDescent="0.25">
      <c r="A6" s="402" t="s">
        <v>3</v>
      </c>
      <c r="B6" s="402" t="s">
        <v>4</v>
      </c>
      <c r="C6" s="405" t="s">
        <v>335</v>
      </c>
      <c r="D6" s="392" t="s">
        <v>6</v>
      </c>
      <c r="E6" s="470" t="s">
        <v>488</v>
      </c>
      <c r="F6" s="392" t="s">
        <v>489</v>
      </c>
      <c r="G6" s="408"/>
      <c r="H6" s="409"/>
      <c r="I6" s="409"/>
      <c r="J6" s="410"/>
      <c r="K6" s="409" t="s">
        <v>9</v>
      </c>
      <c r="L6" s="409"/>
      <c r="M6" s="466"/>
      <c r="N6" s="469"/>
      <c r="O6" s="469"/>
      <c r="P6" s="469"/>
      <c r="Q6" s="469"/>
      <c r="S6" s="469"/>
      <c r="T6" s="469"/>
      <c r="U6" s="469"/>
      <c r="V6" s="469"/>
      <c r="AP6" s="3"/>
    </row>
    <row r="7" spans="1:42" s="281" customFormat="1" ht="23.25" customHeight="1" x14ac:dyDescent="0.25">
      <c r="A7" s="403"/>
      <c r="B7" s="403"/>
      <c r="C7" s="406"/>
      <c r="D7" s="393"/>
      <c r="E7" s="471"/>
      <c r="F7" s="392" t="s">
        <v>13</v>
      </c>
      <c r="G7" s="395" t="s">
        <v>14</v>
      </c>
      <c r="H7" s="397" t="s">
        <v>15</v>
      </c>
      <c r="I7" s="397"/>
      <c r="J7" s="397"/>
      <c r="K7" s="411"/>
      <c r="L7" s="411"/>
      <c r="M7" s="467"/>
      <c r="N7" s="289"/>
      <c r="O7" s="289"/>
      <c r="P7" s="289"/>
      <c r="Q7" s="289"/>
      <c r="S7" s="289"/>
      <c r="T7" s="289"/>
      <c r="U7" s="289"/>
      <c r="V7" s="289"/>
      <c r="AP7" s="3"/>
    </row>
    <row r="8" spans="1:42" s="281" customFormat="1" ht="0.75" customHeight="1" x14ac:dyDescent="0.25">
      <c r="A8" s="403"/>
      <c r="B8" s="403"/>
      <c r="C8" s="406"/>
      <c r="D8" s="393"/>
      <c r="E8" s="471"/>
      <c r="F8" s="393"/>
      <c r="G8" s="396"/>
      <c r="H8" s="397"/>
      <c r="I8" s="397"/>
      <c r="J8" s="397"/>
      <c r="K8" s="413"/>
      <c r="L8" s="413"/>
      <c r="M8" s="468"/>
      <c r="N8" s="289"/>
      <c r="O8" s="289"/>
      <c r="P8" s="289"/>
      <c r="Q8" s="289"/>
      <c r="S8" s="289"/>
      <c r="T8" s="289"/>
      <c r="U8" s="289"/>
      <c r="V8" s="289"/>
      <c r="AP8" s="3"/>
    </row>
    <row r="9" spans="1:42" s="281" customFormat="1" ht="30" customHeight="1" thickBot="1" x14ac:dyDescent="0.3">
      <c r="A9" s="404"/>
      <c r="B9" s="404"/>
      <c r="C9" s="407"/>
      <c r="D9" s="394"/>
      <c r="E9" s="472"/>
      <c r="F9" s="394"/>
      <c r="G9" s="394"/>
      <c r="H9" s="276" t="s">
        <v>16</v>
      </c>
      <c r="I9" s="276" t="s">
        <v>17</v>
      </c>
      <c r="J9" s="276" t="s">
        <v>18</v>
      </c>
      <c r="K9" s="275" t="s">
        <v>16</v>
      </c>
      <c r="L9" s="275" t="s">
        <v>17</v>
      </c>
      <c r="M9" s="227" t="s">
        <v>18</v>
      </c>
      <c r="N9" s="76"/>
      <c r="O9" s="76"/>
      <c r="P9" s="76"/>
      <c r="Q9" s="76"/>
      <c r="S9" s="76"/>
      <c r="T9" s="76"/>
      <c r="U9" s="76"/>
      <c r="V9" s="76"/>
      <c r="X9" s="77"/>
      <c r="Y9" s="78"/>
      <c r="Z9" s="9"/>
      <c r="AP9" s="3"/>
    </row>
    <row r="10" spans="1:42" s="281" customFormat="1" ht="16.5" thickBot="1" x14ac:dyDescent="0.3">
      <c r="A10" s="275">
        <v>1</v>
      </c>
      <c r="B10" s="275">
        <v>2</v>
      </c>
      <c r="C10" s="275">
        <v>3</v>
      </c>
      <c r="D10" s="275">
        <v>4</v>
      </c>
      <c r="E10" s="275">
        <v>5</v>
      </c>
      <c r="F10" s="275">
        <v>6</v>
      </c>
      <c r="G10" s="275">
        <v>7</v>
      </c>
      <c r="H10" s="275">
        <v>8</v>
      </c>
      <c r="I10" s="275">
        <v>9</v>
      </c>
      <c r="J10" s="275">
        <v>10</v>
      </c>
      <c r="K10" s="275">
        <v>11</v>
      </c>
      <c r="L10" s="275">
        <v>12</v>
      </c>
      <c r="M10" s="227">
        <v>13</v>
      </c>
      <c r="X10" s="77"/>
      <c r="Y10" s="78"/>
      <c r="Z10" s="10"/>
      <c r="AP10" s="3"/>
    </row>
    <row r="11" spans="1:42" s="281" customFormat="1" ht="37.5" customHeight="1" thickBot="1" x14ac:dyDescent="0.3">
      <c r="A11" s="166" t="s">
        <v>291</v>
      </c>
      <c r="B11" s="166" t="s">
        <v>291</v>
      </c>
      <c r="C11" s="167" t="s">
        <v>291</v>
      </c>
      <c r="D11" s="167" t="s">
        <v>291</v>
      </c>
      <c r="E11" s="114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115">
        <f>K12+K102+K119+K150</f>
        <v>259043.81</v>
      </c>
      <c r="L11" s="115">
        <f>L12+L102</f>
        <v>117060.9</v>
      </c>
      <c r="M11" s="228">
        <f>M12+M102</f>
        <v>111060.9</v>
      </c>
      <c r="N11" s="14"/>
      <c r="O11" s="14"/>
      <c r="P11" s="14"/>
      <c r="Q11" s="14"/>
      <c r="R11" s="14"/>
      <c r="S11" s="14"/>
      <c r="T11" s="14"/>
      <c r="U11" s="14"/>
      <c r="V11" s="14"/>
      <c r="Z11" s="15"/>
      <c r="AP11" s="3"/>
    </row>
    <row r="12" spans="1:42" s="281" customFormat="1" ht="50.1" customHeight="1" x14ac:dyDescent="0.25">
      <c r="A12" s="152">
        <v>1</v>
      </c>
      <c r="B12" s="151" t="s">
        <v>75</v>
      </c>
      <c r="C12" s="152">
        <v>85131</v>
      </c>
      <c r="D12" s="236" t="s">
        <v>19</v>
      </c>
      <c r="E12" s="287" t="s">
        <v>77</v>
      </c>
      <c r="F12" s="169" t="s">
        <v>24</v>
      </c>
      <c r="G12" s="170" t="s">
        <v>25</v>
      </c>
      <c r="H12" s="226">
        <f>H17+H25+H33+H37+H41+H29+H45+H21+H13+H49+H53+H57+H61+H65+H69+H73+H77+H81+H85+H90</f>
        <v>18</v>
      </c>
      <c r="I12" s="226">
        <f t="shared" ref="I12:J12" si="0">I17+I25+I33+I37+I41+I29+I45+I21+I13+I49+I53+I57+I61+I65+I69+I73+I77+I81+I85+I90</f>
        <v>8</v>
      </c>
      <c r="J12" s="226">
        <f t="shared" si="0"/>
        <v>7</v>
      </c>
      <c r="K12" s="171">
        <f>K17+K25+K33+K37+K41+K29+K45+K21+K13+K49+K53+K57+K61+K65+K69+K73+K77+K81+K95+K99+K85+K90</f>
        <v>219560.90000000002</v>
      </c>
      <c r="L12" s="171">
        <f t="shared" ref="L12:M12" si="1">L17+L25+L33+L37+L41+L29+L45+L21+L13+L49+L53+L57+L61+L65+L69+L73+L77+L81+L95+L99+L85+L90</f>
        <v>101060.9</v>
      </c>
      <c r="M12" s="342">
        <f t="shared" si="1"/>
        <v>101060.9</v>
      </c>
      <c r="N12" s="341"/>
      <c r="O12" s="341"/>
      <c r="P12" s="341"/>
      <c r="Q12" s="14"/>
      <c r="R12" s="14"/>
      <c r="S12" s="14"/>
      <c r="T12" s="14"/>
      <c r="U12" s="14"/>
      <c r="V12" s="14"/>
      <c r="Z12" s="79"/>
      <c r="AP12" s="3"/>
    </row>
    <row r="13" spans="1:42" s="100" customFormat="1" ht="39.950000000000003" customHeight="1" x14ac:dyDescent="0.25">
      <c r="A13" s="367">
        <v>1</v>
      </c>
      <c r="B13" s="361" t="s">
        <v>75</v>
      </c>
      <c r="C13" s="361" t="s">
        <v>76</v>
      </c>
      <c r="D13" s="361" t="s">
        <v>36</v>
      </c>
      <c r="E13" s="123" t="s">
        <v>490</v>
      </c>
      <c r="F13" s="172" t="s">
        <v>24</v>
      </c>
      <c r="G13" s="173" t="s">
        <v>25</v>
      </c>
      <c r="H13" s="193">
        <v>1</v>
      </c>
      <c r="I13" s="193">
        <v>0</v>
      </c>
      <c r="J13" s="193">
        <v>0</v>
      </c>
      <c r="K13" s="272">
        <v>40113.4</v>
      </c>
      <c r="L13" s="286">
        <v>0</v>
      </c>
      <c r="M13" s="286">
        <v>0</v>
      </c>
      <c r="N13" s="111"/>
      <c r="O13" s="111"/>
      <c r="P13" s="111"/>
      <c r="Q13" s="111"/>
      <c r="R13" s="111"/>
      <c r="S13" s="111"/>
      <c r="T13" s="111"/>
      <c r="U13" s="111"/>
      <c r="V13" s="111"/>
      <c r="Z13" s="112"/>
      <c r="AP13" s="82"/>
    </row>
    <row r="14" spans="1:42" s="100" customFormat="1" ht="20.100000000000001" customHeight="1" x14ac:dyDescent="0.25">
      <c r="A14" s="380"/>
      <c r="B14" s="380"/>
      <c r="C14" s="380"/>
      <c r="D14" s="380"/>
      <c r="E14" s="86" t="s">
        <v>251</v>
      </c>
      <c r="F14" s="288" t="s">
        <v>19</v>
      </c>
      <c r="G14" s="288" t="s">
        <v>19</v>
      </c>
      <c r="H14" s="288" t="s">
        <v>59</v>
      </c>
      <c r="I14" s="288" t="s">
        <v>19</v>
      </c>
      <c r="J14" s="288" t="s">
        <v>19</v>
      </c>
      <c r="K14" s="288" t="s">
        <v>19</v>
      </c>
      <c r="L14" s="288" t="s">
        <v>19</v>
      </c>
      <c r="M14" s="288" t="s">
        <v>19</v>
      </c>
      <c r="N14" s="111"/>
      <c r="O14" s="111"/>
      <c r="P14" s="111"/>
      <c r="Q14" s="111"/>
      <c r="R14" s="111"/>
      <c r="S14" s="111"/>
      <c r="T14" s="111"/>
      <c r="U14" s="111"/>
      <c r="V14" s="111"/>
      <c r="Z14" s="112"/>
      <c r="AP14" s="82"/>
    </row>
    <row r="15" spans="1:42" s="100" customFormat="1" ht="20.100000000000001" customHeight="1" x14ac:dyDescent="0.25">
      <c r="A15" s="380"/>
      <c r="B15" s="380"/>
      <c r="C15" s="380"/>
      <c r="D15" s="380"/>
      <c r="E15" s="86" t="s">
        <v>252</v>
      </c>
      <c r="F15" s="288" t="s">
        <v>19</v>
      </c>
      <c r="G15" s="288" t="s">
        <v>19</v>
      </c>
      <c r="H15" s="288" t="s">
        <v>231</v>
      </c>
      <c r="I15" s="288" t="s">
        <v>19</v>
      </c>
      <c r="J15" s="288" t="s">
        <v>19</v>
      </c>
      <c r="K15" s="288" t="s">
        <v>19</v>
      </c>
      <c r="L15" s="288" t="s">
        <v>19</v>
      </c>
      <c r="M15" s="288" t="s">
        <v>19</v>
      </c>
      <c r="N15" s="111"/>
      <c r="O15" s="111"/>
      <c r="P15" s="111"/>
      <c r="Q15" s="111"/>
      <c r="R15" s="111"/>
      <c r="S15" s="111"/>
      <c r="T15" s="111"/>
      <c r="U15" s="111"/>
      <c r="V15" s="111"/>
      <c r="Z15" s="112"/>
      <c r="AP15" s="82"/>
    </row>
    <row r="16" spans="1:42" s="100" customFormat="1" ht="20.100000000000001" customHeight="1" x14ac:dyDescent="0.25">
      <c r="A16" s="359"/>
      <c r="B16" s="359"/>
      <c r="C16" s="359"/>
      <c r="D16" s="359"/>
      <c r="E16" s="86" t="s">
        <v>32</v>
      </c>
      <c r="F16" s="288" t="s">
        <v>19</v>
      </c>
      <c r="G16" s="288" t="s">
        <v>19</v>
      </c>
      <c r="H16" s="288" t="s">
        <v>39</v>
      </c>
      <c r="I16" s="288" t="s">
        <v>19</v>
      </c>
      <c r="J16" s="288" t="s">
        <v>19</v>
      </c>
      <c r="K16" s="288" t="s">
        <v>19</v>
      </c>
      <c r="L16" s="288" t="s">
        <v>19</v>
      </c>
      <c r="M16" s="288" t="s">
        <v>19</v>
      </c>
      <c r="N16" s="111"/>
      <c r="O16" s="111"/>
      <c r="P16" s="111"/>
      <c r="Q16" s="111"/>
      <c r="R16" s="111"/>
      <c r="S16" s="111"/>
      <c r="T16" s="111"/>
      <c r="U16" s="111"/>
      <c r="V16" s="111"/>
      <c r="Z16" s="112"/>
      <c r="AP16" s="82"/>
    </row>
    <row r="17" spans="1:42" s="100" customFormat="1" ht="39.950000000000003" customHeight="1" x14ac:dyDescent="0.25">
      <c r="A17" s="367">
        <v>1</v>
      </c>
      <c r="B17" s="361" t="s">
        <v>75</v>
      </c>
      <c r="C17" s="361" t="s">
        <v>76</v>
      </c>
      <c r="D17" s="361" t="s">
        <v>36</v>
      </c>
      <c r="E17" s="123" t="s">
        <v>491</v>
      </c>
      <c r="F17" s="172" t="s">
        <v>24</v>
      </c>
      <c r="G17" s="173" t="s">
        <v>25</v>
      </c>
      <c r="H17" s="193">
        <v>1</v>
      </c>
      <c r="I17" s="193">
        <v>0</v>
      </c>
      <c r="J17" s="193">
        <v>0</v>
      </c>
      <c r="K17" s="272">
        <v>9345.1</v>
      </c>
      <c r="L17" s="286">
        <v>0</v>
      </c>
      <c r="M17" s="286">
        <v>0</v>
      </c>
      <c r="N17" s="111"/>
      <c r="O17" s="111"/>
      <c r="P17" s="111"/>
      <c r="Q17" s="111"/>
      <c r="R17" s="111"/>
      <c r="S17" s="111"/>
      <c r="T17" s="111"/>
      <c r="U17" s="111"/>
      <c r="V17" s="111"/>
      <c r="Z17" s="112"/>
      <c r="AP17" s="82"/>
    </row>
    <row r="18" spans="1:42" s="100" customFormat="1" ht="20.100000000000001" customHeight="1" x14ac:dyDescent="0.25">
      <c r="A18" s="380"/>
      <c r="B18" s="380"/>
      <c r="C18" s="380"/>
      <c r="D18" s="380"/>
      <c r="E18" s="86" t="s">
        <v>251</v>
      </c>
      <c r="F18" s="288" t="s">
        <v>19</v>
      </c>
      <c r="G18" s="288" t="s">
        <v>19</v>
      </c>
      <c r="H18" s="288" t="s">
        <v>59</v>
      </c>
      <c r="I18" s="288" t="s">
        <v>19</v>
      </c>
      <c r="J18" s="288" t="s">
        <v>19</v>
      </c>
      <c r="K18" s="288" t="s">
        <v>19</v>
      </c>
      <c r="L18" s="288" t="s">
        <v>19</v>
      </c>
      <c r="M18" s="288" t="s">
        <v>19</v>
      </c>
      <c r="N18" s="111"/>
      <c r="O18" s="111"/>
      <c r="P18" s="111"/>
      <c r="Q18" s="111"/>
      <c r="R18" s="111"/>
      <c r="S18" s="111"/>
      <c r="T18" s="111"/>
      <c r="U18" s="111"/>
      <c r="V18" s="111"/>
      <c r="Z18" s="112"/>
      <c r="AP18" s="82"/>
    </row>
    <row r="19" spans="1:42" s="100" customFormat="1" ht="20.100000000000001" customHeight="1" x14ac:dyDescent="0.25">
      <c r="A19" s="380"/>
      <c r="B19" s="380"/>
      <c r="C19" s="380"/>
      <c r="D19" s="380"/>
      <c r="E19" s="86" t="s">
        <v>252</v>
      </c>
      <c r="F19" s="288" t="s">
        <v>19</v>
      </c>
      <c r="G19" s="288" t="s">
        <v>19</v>
      </c>
      <c r="H19" s="288" t="s">
        <v>231</v>
      </c>
      <c r="I19" s="288" t="s">
        <v>19</v>
      </c>
      <c r="J19" s="288" t="s">
        <v>19</v>
      </c>
      <c r="K19" s="288" t="s">
        <v>19</v>
      </c>
      <c r="L19" s="288" t="s">
        <v>19</v>
      </c>
      <c r="M19" s="288" t="s">
        <v>19</v>
      </c>
      <c r="N19" s="111"/>
      <c r="O19" s="111"/>
      <c r="P19" s="111"/>
      <c r="Q19" s="111"/>
      <c r="R19" s="111"/>
      <c r="S19" s="111"/>
      <c r="T19" s="111"/>
      <c r="U19" s="111"/>
      <c r="V19" s="111"/>
      <c r="Z19" s="112"/>
      <c r="AP19" s="82"/>
    </row>
    <row r="20" spans="1:42" s="100" customFormat="1" ht="20.100000000000001" customHeight="1" x14ac:dyDescent="0.25">
      <c r="A20" s="359"/>
      <c r="B20" s="359"/>
      <c r="C20" s="359"/>
      <c r="D20" s="359"/>
      <c r="E20" s="86" t="s">
        <v>32</v>
      </c>
      <c r="F20" s="288" t="s">
        <v>19</v>
      </c>
      <c r="G20" s="288" t="s">
        <v>19</v>
      </c>
      <c r="H20" s="288" t="s">
        <v>39</v>
      </c>
      <c r="I20" s="288" t="s">
        <v>19</v>
      </c>
      <c r="J20" s="288" t="s">
        <v>19</v>
      </c>
      <c r="K20" s="288" t="s">
        <v>19</v>
      </c>
      <c r="L20" s="288" t="s">
        <v>19</v>
      </c>
      <c r="M20" s="288" t="s">
        <v>19</v>
      </c>
      <c r="N20" s="111"/>
      <c r="O20" s="111"/>
      <c r="P20" s="111"/>
      <c r="Q20" s="111"/>
      <c r="R20" s="111"/>
      <c r="S20" s="111"/>
      <c r="T20" s="111"/>
      <c r="U20" s="111"/>
      <c r="V20" s="111"/>
      <c r="Z20" s="112"/>
      <c r="AP20" s="82"/>
    </row>
    <row r="21" spans="1:42" s="100" customFormat="1" ht="39.950000000000003" customHeight="1" x14ac:dyDescent="0.25">
      <c r="A21" s="367">
        <v>1</v>
      </c>
      <c r="B21" s="361" t="s">
        <v>75</v>
      </c>
      <c r="C21" s="361" t="s">
        <v>76</v>
      </c>
      <c r="D21" s="361" t="s">
        <v>36</v>
      </c>
      <c r="E21" s="123" t="s">
        <v>492</v>
      </c>
      <c r="F21" s="172" t="s">
        <v>24</v>
      </c>
      <c r="G21" s="173" t="s">
        <v>25</v>
      </c>
      <c r="H21" s="193">
        <v>1</v>
      </c>
      <c r="I21" s="193">
        <v>0</v>
      </c>
      <c r="J21" s="193">
        <v>0</v>
      </c>
      <c r="K21" s="272">
        <v>32055</v>
      </c>
      <c r="L21" s="286">
        <v>0</v>
      </c>
      <c r="M21" s="286">
        <v>0</v>
      </c>
      <c r="N21" s="111"/>
      <c r="O21" s="111"/>
      <c r="P21" s="111"/>
      <c r="Q21" s="111"/>
      <c r="R21" s="111"/>
      <c r="S21" s="111"/>
      <c r="T21" s="111"/>
      <c r="U21" s="111"/>
      <c r="V21" s="111"/>
      <c r="Z21" s="112"/>
      <c r="AP21" s="82"/>
    </row>
    <row r="22" spans="1:42" s="100" customFormat="1" ht="20.100000000000001" customHeight="1" x14ac:dyDescent="0.25">
      <c r="A22" s="380"/>
      <c r="B22" s="380"/>
      <c r="C22" s="380"/>
      <c r="D22" s="380"/>
      <c r="E22" s="86" t="s">
        <v>251</v>
      </c>
      <c r="F22" s="288" t="s">
        <v>19</v>
      </c>
      <c r="G22" s="288" t="s">
        <v>19</v>
      </c>
      <c r="H22" s="288" t="s">
        <v>59</v>
      </c>
      <c r="I22" s="288" t="s">
        <v>19</v>
      </c>
      <c r="J22" s="288" t="s">
        <v>19</v>
      </c>
      <c r="K22" s="288" t="s">
        <v>19</v>
      </c>
      <c r="L22" s="288" t="s">
        <v>19</v>
      </c>
      <c r="M22" s="288" t="s">
        <v>19</v>
      </c>
      <c r="N22" s="111"/>
      <c r="O22" s="111"/>
      <c r="P22" s="111"/>
      <c r="Q22" s="111"/>
      <c r="R22" s="111"/>
      <c r="S22" s="111"/>
      <c r="T22" s="111"/>
      <c r="U22" s="111"/>
      <c r="V22" s="111"/>
      <c r="Z22" s="112"/>
      <c r="AP22" s="82"/>
    </row>
    <row r="23" spans="1:42" s="100" customFormat="1" ht="20.100000000000001" customHeight="1" x14ac:dyDescent="0.25">
      <c r="A23" s="380"/>
      <c r="B23" s="380"/>
      <c r="C23" s="380"/>
      <c r="D23" s="380"/>
      <c r="E23" s="86" t="s">
        <v>252</v>
      </c>
      <c r="F23" s="288" t="s">
        <v>19</v>
      </c>
      <c r="G23" s="288" t="s">
        <v>19</v>
      </c>
      <c r="H23" s="288" t="s">
        <v>231</v>
      </c>
      <c r="I23" s="288" t="s">
        <v>19</v>
      </c>
      <c r="J23" s="288" t="s">
        <v>19</v>
      </c>
      <c r="K23" s="288" t="s">
        <v>19</v>
      </c>
      <c r="L23" s="288" t="s">
        <v>19</v>
      </c>
      <c r="M23" s="288" t="s">
        <v>19</v>
      </c>
      <c r="N23" s="111"/>
      <c r="O23" s="111"/>
      <c r="P23" s="111"/>
      <c r="Q23" s="111"/>
      <c r="R23" s="111"/>
      <c r="S23" s="111"/>
      <c r="T23" s="111"/>
      <c r="U23" s="111"/>
      <c r="V23" s="111"/>
      <c r="Z23" s="112"/>
      <c r="AP23" s="82"/>
    </row>
    <row r="24" spans="1:42" s="100" customFormat="1" ht="20.100000000000001" customHeight="1" x14ac:dyDescent="0.25">
      <c r="A24" s="359"/>
      <c r="B24" s="359"/>
      <c r="C24" s="359"/>
      <c r="D24" s="359"/>
      <c r="E24" s="86" t="s">
        <v>32</v>
      </c>
      <c r="F24" s="288" t="s">
        <v>19</v>
      </c>
      <c r="G24" s="288" t="s">
        <v>19</v>
      </c>
      <c r="H24" s="288" t="s">
        <v>39</v>
      </c>
      <c r="I24" s="288" t="s">
        <v>19</v>
      </c>
      <c r="J24" s="288" t="s">
        <v>19</v>
      </c>
      <c r="K24" s="288" t="s">
        <v>19</v>
      </c>
      <c r="L24" s="288" t="s">
        <v>19</v>
      </c>
      <c r="M24" s="288" t="s">
        <v>19</v>
      </c>
      <c r="N24" s="111"/>
      <c r="O24" s="111"/>
      <c r="P24" s="111"/>
      <c r="Q24" s="111"/>
      <c r="R24" s="111"/>
      <c r="S24" s="111"/>
      <c r="T24" s="111"/>
      <c r="U24" s="111"/>
      <c r="V24" s="111"/>
      <c r="Z24" s="112"/>
      <c r="AP24" s="82"/>
    </row>
    <row r="25" spans="1:42" s="100" customFormat="1" ht="39.950000000000003" customHeight="1" x14ac:dyDescent="0.25">
      <c r="A25" s="367">
        <v>1</v>
      </c>
      <c r="B25" s="361" t="s">
        <v>75</v>
      </c>
      <c r="C25" s="361" t="s">
        <v>76</v>
      </c>
      <c r="D25" s="361" t="s">
        <v>36</v>
      </c>
      <c r="E25" s="123" t="s">
        <v>493</v>
      </c>
      <c r="F25" s="172" t="s">
        <v>24</v>
      </c>
      <c r="G25" s="173" t="s">
        <v>25</v>
      </c>
      <c r="H25" s="193">
        <v>1</v>
      </c>
      <c r="I25" s="193">
        <v>0</v>
      </c>
      <c r="J25" s="193">
        <v>0</v>
      </c>
      <c r="K25" s="272">
        <v>34356.400000000001</v>
      </c>
      <c r="L25" s="286">
        <v>0</v>
      </c>
      <c r="M25" s="286">
        <v>0</v>
      </c>
      <c r="N25" s="111"/>
      <c r="O25" s="111"/>
      <c r="P25" s="111"/>
      <c r="Q25" s="111"/>
      <c r="R25" s="111"/>
      <c r="S25" s="111"/>
      <c r="T25" s="111"/>
      <c r="U25" s="111"/>
      <c r="V25" s="111"/>
      <c r="Z25" s="112"/>
      <c r="AP25" s="82"/>
    </row>
    <row r="26" spans="1:42" s="100" customFormat="1" ht="20.100000000000001" customHeight="1" x14ac:dyDescent="0.25">
      <c r="A26" s="380"/>
      <c r="B26" s="380"/>
      <c r="C26" s="380"/>
      <c r="D26" s="380"/>
      <c r="E26" s="86" t="s">
        <v>251</v>
      </c>
      <c r="F26" s="288" t="s">
        <v>19</v>
      </c>
      <c r="G26" s="288" t="s">
        <v>19</v>
      </c>
      <c r="H26" s="288" t="s">
        <v>59</v>
      </c>
      <c r="I26" s="288" t="s">
        <v>19</v>
      </c>
      <c r="J26" s="288" t="s">
        <v>19</v>
      </c>
      <c r="K26" s="288" t="s">
        <v>19</v>
      </c>
      <c r="L26" s="288" t="s">
        <v>19</v>
      </c>
      <c r="M26" s="288" t="s">
        <v>19</v>
      </c>
      <c r="N26" s="111"/>
      <c r="O26" s="111"/>
      <c r="P26" s="111"/>
      <c r="Q26" s="111"/>
      <c r="R26" s="111"/>
      <c r="S26" s="111"/>
      <c r="T26" s="111"/>
      <c r="U26" s="111"/>
      <c r="V26" s="111"/>
      <c r="Z26" s="112"/>
      <c r="AP26" s="82"/>
    </row>
    <row r="27" spans="1:42" s="100" customFormat="1" ht="20.100000000000001" customHeight="1" x14ac:dyDescent="0.25">
      <c r="A27" s="380"/>
      <c r="B27" s="380"/>
      <c r="C27" s="380"/>
      <c r="D27" s="380"/>
      <c r="E27" s="86" t="s">
        <v>252</v>
      </c>
      <c r="F27" s="288" t="s">
        <v>19</v>
      </c>
      <c r="G27" s="288" t="s">
        <v>19</v>
      </c>
      <c r="H27" s="288" t="s">
        <v>231</v>
      </c>
      <c r="I27" s="288" t="s">
        <v>19</v>
      </c>
      <c r="J27" s="288" t="s">
        <v>19</v>
      </c>
      <c r="K27" s="288" t="s">
        <v>19</v>
      </c>
      <c r="L27" s="288" t="s">
        <v>19</v>
      </c>
      <c r="M27" s="288" t="s">
        <v>19</v>
      </c>
      <c r="N27" s="111"/>
      <c r="O27" s="111"/>
      <c r="P27" s="111"/>
      <c r="Q27" s="111"/>
      <c r="R27" s="111"/>
      <c r="S27" s="111"/>
      <c r="T27" s="111"/>
      <c r="U27" s="111"/>
      <c r="V27" s="111"/>
      <c r="Z27" s="112"/>
      <c r="AP27" s="82"/>
    </row>
    <row r="28" spans="1:42" s="100" customFormat="1" ht="20.100000000000001" customHeight="1" x14ac:dyDescent="0.25">
      <c r="A28" s="359"/>
      <c r="B28" s="359"/>
      <c r="C28" s="359"/>
      <c r="D28" s="359"/>
      <c r="E28" s="86" t="s">
        <v>32</v>
      </c>
      <c r="F28" s="288" t="s">
        <v>19</v>
      </c>
      <c r="G28" s="288" t="s">
        <v>19</v>
      </c>
      <c r="H28" s="288" t="s">
        <v>39</v>
      </c>
      <c r="I28" s="288" t="s">
        <v>19</v>
      </c>
      <c r="J28" s="288" t="s">
        <v>19</v>
      </c>
      <c r="K28" s="288" t="s">
        <v>19</v>
      </c>
      <c r="L28" s="288" t="s">
        <v>19</v>
      </c>
      <c r="M28" s="288" t="s">
        <v>19</v>
      </c>
      <c r="N28" s="111"/>
      <c r="O28" s="111"/>
      <c r="P28" s="111"/>
      <c r="Q28" s="111"/>
      <c r="R28" s="111"/>
      <c r="S28" s="111"/>
      <c r="T28" s="111"/>
      <c r="U28" s="111"/>
      <c r="V28" s="111"/>
      <c r="Z28" s="112"/>
      <c r="AP28" s="82"/>
    </row>
    <row r="29" spans="1:42" s="100" customFormat="1" ht="39.950000000000003" customHeight="1" x14ac:dyDescent="0.25">
      <c r="A29" s="367">
        <v>1</v>
      </c>
      <c r="B29" s="361" t="s">
        <v>75</v>
      </c>
      <c r="C29" s="361" t="s">
        <v>76</v>
      </c>
      <c r="D29" s="361" t="s">
        <v>36</v>
      </c>
      <c r="E29" s="123" t="s">
        <v>494</v>
      </c>
      <c r="F29" s="172" t="s">
        <v>24</v>
      </c>
      <c r="G29" s="173" t="s">
        <v>25</v>
      </c>
      <c r="H29" s="193">
        <v>1</v>
      </c>
      <c r="I29" s="193">
        <v>0</v>
      </c>
      <c r="J29" s="193">
        <v>0</v>
      </c>
      <c r="K29" s="272">
        <v>1657.5</v>
      </c>
      <c r="L29" s="286">
        <v>0</v>
      </c>
      <c r="M29" s="286">
        <v>0</v>
      </c>
      <c r="N29" s="111"/>
      <c r="O29" s="111"/>
      <c r="P29" s="111"/>
      <c r="Q29" s="111"/>
      <c r="R29" s="111"/>
      <c r="S29" s="111"/>
      <c r="T29" s="111"/>
      <c r="U29" s="111"/>
      <c r="V29" s="111"/>
      <c r="Z29" s="112"/>
      <c r="AP29" s="82"/>
    </row>
    <row r="30" spans="1:42" s="100" customFormat="1" ht="20.100000000000001" customHeight="1" x14ac:dyDescent="0.25">
      <c r="A30" s="380"/>
      <c r="B30" s="380"/>
      <c r="C30" s="380"/>
      <c r="D30" s="380"/>
      <c r="E30" s="86" t="s">
        <v>251</v>
      </c>
      <c r="F30" s="288" t="s">
        <v>19</v>
      </c>
      <c r="G30" s="288" t="s">
        <v>19</v>
      </c>
      <c r="H30" s="288" t="s">
        <v>59</v>
      </c>
      <c r="I30" s="288" t="s">
        <v>19</v>
      </c>
      <c r="J30" s="288" t="s">
        <v>19</v>
      </c>
      <c r="K30" s="288" t="s">
        <v>19</v>
      </c>
      <c r="L30" s="288" t="s">
        <v>19</v>
      </c>
      <c r="M30" s="288" t="s">
        <v>19</v>
      </c>
      <c r="N30" s="111"/>
      <c r="O30" s="111"/>
      <c r="P30" s="111"/>
      <c r="Q30" s="111"/>
      <c r="R30" s="111"/>
      <c r="S30" s="111"/>
      <c r="T30" s="111"/>
      <c r="U30" s="111"/>
      <c r="V30" s="111"/>
      <c r="Z30" s="112"/>
      <c r="AP30" s="82"/>
    </row>
    <row r="31" spans="1:42" s="100" customFormat="1" ht="20.100000000000001" customHeight="1" x14ac:dyDescent="0.25">
      <c r="A31" s="380"/>
      <c r="B31" s="380"/>
      <c r="C31" s="380"/>
      <c r="D31" s="380"/>
      <c r="E31" s="86" t="s">
        <v>252</v>
      </c>
      <c r="F31" s="288" t="s">
        <v>19</v>
      </c>
      <c r="G31" s="288" t="s">
        <v>19</v>
      </c>
      <c r="H31" s="288" t="s">
        <v>231</v>
      </c>
      <c r="I31" s="288" t="s">
        <v>19</v>
      </c>
      <c r="J31" s="288" t="s">
        <v>19</v>
      </c>
      <c r="K31" s="288" t="s">
        <v>19</v>
      </c>
      <c r="L31" s="288" t="s">
        <v>19</v>
      </c>
      <c r="M31" s="288" t="s">
        <v>19</v>
      </c>
      <c r="N31" s="111"/>
      <c r="O31" s="111"/>
      <c r="P31" s="111"/>
      <c r="Q31" s="111"/>
      <c r="R31" s="111"/>
      <c r="S31" s="111"/>
      <c r="T31" s="111"/>
      <c r="U31" s="111"/>
      <c r="V31" s="111"/>
      <c r="Z31" s="112"/>
      <c r="AP31" s="82"/>
    </row>
    <row r="32" spans="1:42" s="100" customFormat="1" ht="20.100000000000001" customHeight="1" x14ac:dyDescent="0.25">
      <c r="A32" s="359"/>
      <c r="B32" s="359"/>
      <c r="C32" s="359"/>
      <c r="D32" s="359"/>
      <c r="E32" s="86" t="s">
        <v>32</v>
      </c>
      <c r="F32" s="288" t="s">
        <v>19</v>
      </c>
      <c r="G32" s="288" t="s">
        <v>19</v>
      </c>
      <c r="H32" s="288" t="s">
        <v>39</v>
      </c>
      <c r="I32" s="288" t="s">
        <v>19</v>
      </c>
      <c r="J32" s="288" t="s">
        <v>19</v>
      </c>
      <c r="K32" s="288" t="s">
        <v>19</v>
      </c>
      <c r="L32" s="288" t="s">
        <v>19</v>
      </c>
      <c r="M32" s="288" t="s">
        <v>19</v>
      </c>
      <c r="N32" s="111"/>
      <c r="O32" s="111"/>
      <c r="P32" s="111"/>
      <c r="Q32" s="111"/>
      <c r="R32" s="111"/>
      <c r="S32" s="111"/>
      <c r="T32" s="111"/>
      <c r="U32" s="111"/>
      <c r="V32" s="111"/>
      <c r="Z32" s="112"/>
      <c r="AP32" s="82"/>
    </row>
    <row r="33" spans="1:42" s="100" customFormat="1" ht="39.950000000000003" customHeight="1" x14ac:dyDescent="0.25">
      <c r="A33" s="367">
        <v>1</v>
      </c>
      <c r="B33" s="361" t="s">
        <v>75</v>
      </c>
      <c r="C33" s="361" t="s">
        <v>76</v>
      </c>
      <c r="D33" s="361" t="s">
        <v>36</v>
      </c>
      <c r="E33" s="123" t="s">
        <v>495</v>
      </c>
      <c r="F33" s="172" t="s">
        <v>24</v>
      </c>
      <c r="G33" s="173" t="s">
        <v>25</v>
      </c>
      <c r="H33" s="193">
        <v>1</v>
      </c>
      <c r="I33" s="193">
        <v>0</v>
      </c>
      <c r="J33" s="193">
        <v>0</v>
      </c>
      <c r="K33" s="272">
        <v>5972</v>
      </c>
      <c r="L33" s="286">
        <v>0</v>
      </c>
      <c r="M33" s="286">
        <v>0</v>
      </c>
      <c r="N33" s="111"/>
      <c r="O33" s="111"/>
      <c r="P33" s="111"/>
      <c r="Q33" s="111"/>
      <c r="R33" s="111"/>
      <c r="S33" s="111"/>
      <c r="T33" s="111"/>
      <c r="U33" s="111"/>
      <c r="V33" s="111"/>
      <c r="Z33" s="112"/>
      <c r="AP33" s="82"/>
    </row>
    <row r="34" spans="1:42" s="100" customFormat="1" ht="20.100000000000001" customHeight="1" x14ac:dyDescent="0.25">
      <c r="A34" s="380"/>
      <c r="B34" s="380"/>
      <c r="C34" s="380"/>
      <c r="D34" s="380"/>
      <c r="E34" s="86" t="s">
        <v>251</v>
      </c>
      <c r="F34" s="288" t="s">
        <v>19</v>
      </c>
      <c r="G34" s="288" t="s">
        <v>19</v>
      </c>
      <c r="H34" s="288" t="s">
        <v>59</v>
      </c>
      <c r="I34" s="288" t="s">
        <v>19</v>
      </c>
      <c r="J34" s="288" t="s">
        <v>19</v>
      </c>
      <c r="K34" s="288" t="s">
        <v>19</v>
      </c>
      <c r="L34" s="288" t="s">
        <v>19</v>
      </c>
      <c r="M34" s="288" t="s">
        <v>19</v>
      </c>
      <c r="N34" s="111"/>
      <c r="O34" s="111"/>
      <c r="P34" s="111"/>
      <c r="Q34" s="111"/>
      <c r="R34" s="111"/>
      <c r="S34" s="111"/>
      <c r="T34" s="111"/>
      <c r="U34" s="111"/>
      <c r="V34" s="111"/>
      <c r="Z34" s="112"/>
      <c r="AP34" s="82"/>
    </row>
    <row r="35" spans="1:42" s="100" customFormat="1" ht="20.100000000000001" customHeight="1" x14ac:dyDescent="0.25">
      <c r="A35" s="380"/>
      <c r="B35" s="380"/>
      <c r="C35" s="380"/>
      <c r="D35" s="380"/>
      <c r="E35" s="86" t="s">
        <v>252</v>
      </c>
      <c r="F35" s="288" t="s">
        <v>19</v>
      </c>
      <c r="G35" s="288" t="s">
        <v>19</v>
      </c>
      <c r="H35" s="288" t="s">
        <v>231</v>
      </c>
      <c r="I35" s="288" t="s">
        <v>19</v>
      </c>
      <c r="J35" s="288" t="s">
        <v>19</v>
      </c>
      <c r="K35" s="288" t="s">
        <v>19</v>
      </c>
      <c r="L35" s="288" t="s">
        <v>19</v>
      </c>
      <c r="M35" s="288" t="s">
        <v>19</v>
      </c>
      <c r="N35" s="111"/>
      <c r="O35" s="111"/>
      <c r="P35" s="111"/>
      <c r="Q35" s="111"/>
      <c r="R35" s="111"/>
      <c r="S35" s="111"/>
      <c r="T35" s="111"/>
      <c r="U35" s="111"/>
      <c r="V35" s="111"/>
      <c r="Z35" s="112"/>
      <c r="AP35" s="82"/>
    </row>
    <row r="36" spans="1:42" s="100" customFormat="1" ht="20.100000000000001" customHeight="1" x14ac:dyDescent="0.25">
      <c r="A36" s="359"/>
      <c r="B36" s="359"/>
      <c r="C36" s="359"/>
      <c r="D36" s="359"/>
      <c r="E36" s="86" t="s">
        <v>32</v>
      </c>
      <c r="F36" s="288" t="s">
        <v>19</v>
      </c>
      <c r="G36" s="288" t="s">
        <v>19</v>
      </c>
      <c r="H36" s="288" t="s">
        <v>39</v>
      </c>
      <c r="I36" s="288" t="s">
        <v>19</v>
      </c>
      <c r="J36" s="288" t="s">
        <v>19</v>
      </c>
      <c r="K36" s="288" t="s">
        <v>19</v>
      </c>
      <c r="L36" s="288" t="s">
        <v>19</v>
      </c>
      <c r="M36" s="288" t="s">
        <v>19</v>
      </c>
      <c r="N36" s="111"/>
      <c r="O36" s="111"/>
      <c r="P36" s="111"/>
      <c r="Q36" s="111"/>
      <c r="R36" s="111"/>
      <c r="S36" s="111"/>
      <c r="T36" s="111"/>
      <c r="U36" s="111"/>
      <c r="V36" s="111"/>
      <c r="Z36" s="112"/>
      <c r="AP36" s="82"/>
    </row>
    <row r="37" spans="1:42" s="100" customFormat="1" ht="39.950000000000003" customHeight="1" x14ac:dyDescent="0.25">
      <c r="A37" s="367">
        <v>1</v>
      </c>
      <c r="B37" s="361" t="s">
        <v>75</v>
      </c>
      <c r="C37" s="361" t="s">
        <v>76</v>
      </c>
      <c r="D37" s="361" t="s">
        <v>36</v>
      </c>
      <c r="E37" s="123" t="s">
        <v>496</v>
      </c>
      <c r="F37" s="172" t="s">
        <v>24</v>
      </c>
      <c r="G37" s="173" t="s">
        <v>25</v>
      </c>
      <c r="H37" s="193">
        <v>1</v>
      </c>
      <c r="I37" s="193">
        <v>0</v>
      </c>
      <c r="J37" s="193">
        <v>0</v>
      </c>
      <c r="K37" s="272">
        <v>3168.4</v>
      </c>
      <c r="L37" s="286">
        <v>0</v>
      </c>
      <c r="M37" s="286">
        <v>0</v>
      </c>
      <c r="N37" s="111"/>
      <c r="O37" s="111"/>
      <c r="P37" s="111"/>
      <c r="Q37" s="111"/>
      <c r="R37" s="111"/>
      <c r="S37" s="111"/>
      <c r="T37" s="111"/>
      <c r="U37" s="111"/>
      <c r="V37" s="111"/>
      <c r="Z37" s="112"/>
      <c r="AP37" s="82"/>
    </row>
    <row r="38" spans="1:42" s="100" customFormat="1" ht="20.100000000000001" customHeight="1" x14ac:dyDescent="0.25">
      <c r="A38" s="380"/>
      <c r="B38" s="380"/>
      <c r="C38" s="380"/>
      <c r="D38" s="380"/>
      <c r="E38" s="86" t="s">
        <v>251</v>
      </c>
      <c r="F38" s="288" t="s">
        <v>19</v>
      </c>
      <c r="G38" s="288" t="s">
        <v>19</v>
      </c>
      <c r="H38" s="288" t="s">
        <v>59</v>
      </c>
      <c r="I38" s="288" t="s">
        <v>19</v>
      </c>
      <c r="J38" s="288" t="s">
        <v>19</v>
      </c>
      <c r="K38" s="288" t="s">
        <v>19</v>
      </c>
      <c r="L38" s="288" t="s">
        <v>19</v>
      </c>
      <c r="M38" s="288" t="s">
        <v>19</v>
      </c>
      <c r="N38" s="111"/>
      <c r="O38" s="111"/>
      <c r="P38" s="111"/>
      <c r="Q38" s="111"/>
      <c r="R38" s="111"/>
      <c r="S38" s="111"/>
      <c r="T38" s="111"/>
      <c r="U38" s="111"/>
      <c r="V38" s="111"/>
      <c r="Z38" s="112"/>
      <c r="AP38" s="82"/>
    </row>
    <row r="39" spans="1:42" s="100" customFormat="1" ht="20.100000000000001" customHeight="1" x14ac:dyDescent="0.25">
      <c r="A39" s="380"/>
      <c r="B39" s="380"/>
      <c r="C39" s="380"/>
      <c r="D39" s="380"/>
      <c r="E39" s="86" t="s">
        <v>252</v>
      </c>
      <c r="F39" s="288" t="s">
        <v>19</v>
      </c>
      <c r="G39" s="288" t="s">
        <v>19</v>
      </c>
      <c r="H39" s="288" t="s">
        <v>231</v>
      </c>
      <c r="I39" s="288" t="s">
        <v>19</v>
      </c>
      <c r="J39" s="288" t="s">
        <v>19</v>
      </c>
      <c r="K39" s="288" t="s">
        <v>19</v>
      </c>
      <c r="L39" s="288" t="s">
        <v>19</v>
      </c>
      <c r="M39" s="288" t="s">
        <v>19</v>
      </c>
      <c r="N39" s="111"/>
      <c r="O39" s="111"/>
      <c r="P39" s="111"/>
      <c r="Q39" s="111"/>
      <c r="R39" s="111"/>
      <c r="S39" s="111"/>
      <c r="T39" s="111"/>
      <c r="U39" s="111"/>
      <c r="V39" s="111"/>
      <c r="Z39" s="112"/>
      <c r="AP39" s="82"/>
    </row>
    <row r="40" spans="1:42" s="100" customFormat="1" ht="20.100000000000001" customHeight="1" x14ac:dyDescent="0.25">
      <c r="A40" s="359"/>
      <c r="B40" s="359"/>
      <c r="C40" s="359"/>
      <c r="D40" s="359"/>
      <c r="E40" s="86" t="s">
        <v>32</v>
      </c>
      <c r="F40" s="288" t="s">
        <v>19</v>
      </c>
      <c r="G40" s="288" t="s">
        <v>19</v>
      </c>
      <c r="H40" s="288" t="s">
        <v>39</v>
      </c>
      <c r="I40" s="288" t="s">
        <v>19</v>
      </c>
      <c r="J40" s="288" t="s">
        <v>19</v>
      </c>
      <c r="K40" s="288" t="s">
        <v>19</v>
      </c>
      <c r="L40" s="288" t="s">
        <v>19</v>
      </c>
      <c r="M40" s="288" t="s">
        <v>19</v>
      </c>
      <c r="N40" s="111"/>
      <c r="O40" s="111"/>
      <c r="P40" s="111"/>
      <c r="Q40" s="111"/>
      <c r="R40" s="111"/>
      <c r="S40" s="111"/>
      <c r="T40" s="111"/>
      <c r="U40" s="111"/>
      <c r="V40" s="111"/>
      <c r="Z40" s="112"/>
      <c r="AP40" s="82"/>
    </row>
    <row r="41" spans="1:42" s="100" customFormat="1" ht="39.950000000000003" customHeight="1" x14ac:dyDescent="0.25">
      <c r="A41" s="367">
        <v>1</v>
      </c>
      <c r="B41" s="361" t="s">
        <v>75</v>
      </c>
      <c r="C41" s="361" t="s">
        <v>76</v>
      </c>
      <c r="D41" s="361" t="s">
        <v>36</v>
      </c>
      <c r="E41" s="123" t="s">
        <v>497</v>
      </c>
      <c r="F41" s="172" t="s">
        <v>24</v>
      </c>
      <c r="G41" s="173" t="s">
        <v>25</v>
      </c>
      <c r="H41" s="193">
        <v>1</v>
      </c>
      <c r="I41" s="193">
        <v>0</v>
      </c>
      <c r="J41" s="193">
        <v>0</v>
      </c>
      <c r="K41" s="272">
        <v>7749.8</v>
      </c>
      <c r="L41" s="286">
        <v>0</v>
      </c>
      <c r="M41" s="286">
        <v>0</v>
      </c>
      <c r="N41" s="111"/>
      <c r="O41" s="111"/>
      <c r="P41" s="111"/>
      <c r="Q41" s="111"/>
      <c r="R41" s="111"/>
      <c r="S41" s="111"/>
      <c r="T41" s="111"/>
      <c r="U41" s="111"/>
      <c r="V41" s="111"/>
      <c r="Z41" s="112"/>
      <c r="AP41" s="82"/>
    </row>
    <row r="42" spans="1:42" s="100" customFormat="1" ht="20.100000000000001" customHeight="1" x14ac:dyDescent="0.25">
      <c r="A42" s="380"/>
      <c r="B42" s="380"/>
      <c r="C42" s="380"/>
      <c r="D42" s="380"/>
      <c r="E42" s="86" t="s">
        <v>251</v>
      </c>
      <c r="F42" s="288" t="s">
        <v>19</v>
      </c>
      <c r="G42" s="288" t="s">
        <v>19</v>
      </c>
      <c r="H42" s="288" t="s">
        <v>59</v>
      </c>
      <c r="I42" s="288" t="s">
        <v>19</v>
      </c>
      <c r="J42" s="288" t="s">
        <v>19</v>
      </c>
      <c r="K42" s="288" t="s">
        <v>19</v>
      </c>
      <c r="L42" s="288" t="s">
        <v>19</v>
      </c>
      <c r="M42" s="288" t="s">
        <v>19</v>
      </c>
      <c r="N42" s="111"/>
      <c r="O42" s="111"/>
      <c r="P42" s="111"/>
      <c r="Q42" s="111"/>
      <c r="R42" s="111"/>
      <c r="S42" s="111"/>
      <c r="T42" s="111"/>
      <c r="U42" s="111"/>
      <c r="V42" s="111"/>
      <c r="Z42" s="112"/>
      <c r="AP42" s="82"/>
    </row>
    <row r="43" spans="1:42" s="100" customFormat="1" ht="20.100000000000001" customHeight="1" x14ac:dyDescent="0.25">
      <c r="A43" s="380"/>
      <c r="B43" s="380"/>
      <c r="C43" s="380"/>
      <c r="D43" s="380"/>
      <c r="E43" s="86" t="s">
        <v>252</v>
      </c>
      <c r="F43" s="288" t="s">
        <v>19</v>
      </c>
      <c r="G43" s="288" t="s">
        <v>19</v>
      </c>
      <c r="H43" s="288" t="s">
        <v>231</v>
      </c>
      <c r="I43" s="288" t="s">
        <v>19</v>
      </c>
      <c r="J43" s="288" t="s">
        <v>19</v>
      </c>
      <c r="K43" s="288" t="s">
        <v>19</v>
      </c>
      <c r="L43" s="288" t="s">
        <v>19</v>
      </c>
      <c r="M43" s="288" t="s">
        <v>19</v>
      </c>
      <c r="N43" s="111"/>
      <c r="O43" s="111"/>
      <c r="P43" s="111"/>
      <c r="Q43" s="111"/>
      <c r="R43" s="111"/>
      <c r="S43" s="111"/>
      <c r="T43" s="111"/>
      <c r="U43" s="111"/>
      <c r="V43" s="111"/>
      <c r="Z43" s="112"/>
      <c r="AP43" s="82"/>
    </row>
    <row r="44" spans="1:42" s="100" customFormat="1" ht="20.100000000000001" customHeight="1" x14ac:dyDescent="0.25">
      <c r="A44" s="359"/>
      <c r="B44" s="359"/>
      <c r="C44" s="359"/>
      <c r="D44" s="359"/>
      <c r="E44" s="86" t="s">
        <v>32</v>
      </c>
      <c r="F44" s="288" t="s">
        <v>19</v>
      </c>
      <c r="G44" s="288" t="s">
        <v>19</v>
      </c>
      <c r="H44" s="288" t="s">
        <v>39</v>
      </c>
      <c r="I44" s="288" t="s">
        <v>19</v>
      </c>
      <c r="J44" s="288" t="s">
        <v>19</v>
      </c>
      <c r="K44" s="288" t="s">
        <v>19</v>
      </c>
      <c r="L44" s="288" t="s">
        <v>19</v>
      </c>
      <c r="M44" s="288" t="s">
        <v>19</v>
      </c>
      <c r="N44" s="111"/>
      <c r="O44" s="111"/>
      <c r="P44" s="111"/>
      <c r="Q44" s="111"/>
      <c r="R44" s="111"/>
      <c r="S44" s="111"/>
      <c r="T44" s="111"/>
      <c r="U44" s="111"/>
      <c r="V44" s="111"/>
      <c r="Z44" s="112"/>
      <c r="AP44" s="82"/>
    </row>
    <row r="45" spans="1:42" s="100" customFormat="1" ht="39.950000000000003" customHeight="1" x14ac:dyDescent="0.25">
      <c r="A45" s="367">
        <v>1</v>
      </c>
      <c r="B45" s="361" t="s">
        <v>75</v>
      </c>
      <c r="C45" s="361" t="s">
        <v>76</v>
      </c>
      <c r="D45" s="361" t="s">
        <v>36</v>
      </c>
      <c r="E45" s="123" t="s">
        <v>498</v>
      </c>
      <c r="F45" s="172" t="s">
        <v>24</v>
      </c>
      <c r="G45" s="173" t="s">
        <v>25</v>
      </c>
      <c r="H45" s="193">
        <v>1</v>
      </c>
      <c r="I45" s="193">
        <v>0</v>
      </c>
      <c r="J45" s="193">
        <v>0</v>
      </c>
      <c r="K45" s="272">
        <v>5878.2</v>
      </c>
      <c r="L45" s="286">
        <v>0</v>
      </c>
      <c r="M45" s="286">
        <v>0</v>
      </c>
      <c r="N45" s="111"/>
      <c r="O45" s="111"/>
      <c r="P45" s="111"/>
      <c r="Q45" s="111"/>
      <c r="R45" s="111"/>
      <c r="S45" s="111"/>
      <c r="T45" s="111"/>
      <c r="U45" s="111"/>
      <c r="V45" s="111"/>
      <c r="Z45" s="112"/>
      <c r="AP45" s="82"/>
    </row>
    <row r="46" spans="1:42" s="100" customFormat="1" ht="20.100000000000001" customHeight="1" x14ac:dyDescent="0.25">
      <c r="A46" s="380"/>
      <c r="B46" s="380"/>
      <c r="C46" s="380"/>
      <c r="D46" s="380"/>
      <c r="E46" s="86" t="s">
        <v>251</v>
      </c>
      <c r="F46" s="288" t="s">
        <v>19</v>
      </c>
      <c r="G46" s="288" t="s">
        <v>19</v>
      </c>
      <c r="H46" s="288" t="s">
        <v>59</v>
      </c>
      <c r="I46" s="288" t="s">
        <v>19</v>
      </c>
      <c r="J46" s="288" t="s">
        <v>19</v>
      </c>
      <c r="K46" s="288" t="s">
        <v>19</v>
      </c>
      <c r="L46" s="288" t="s">
        <v>19</v>
      </c>
      <c r="M46" s="288" t="s">
        <v>19</v>
      </c>
      <c r="N46" s="111"/>
      <c r="O46" s="111"/>
      <c r="P46" s="111"/>
      <c r="Q46" s="111"/>
      <c r="R46" s="111"/>
      <c r="S46" s="111"/>
      <c r="T46" s="111"/>
      <c r="U46" s="111"/>
      <c r="V46" s="111"/>
      <c r="Z46" s="112"/>
      <c r="AP46" s="82"/>
    </row>
    <row r="47" spans="1:42" s="100" customFormat="1" ht="20.100000000000001" customHeight="1" x14ac:dyDescent="0.25">
      <c r="A47" s="380"/>
      <c r="B47" s="380"/>
      <c r="C47" s="380"/>
      <c r="D47" s="380"/>
      <c r="E47" s="86" t="s">
        <v>252</v>
      </c>
      <c r="F47" s="288" t="s">
        <v>19</v>
      </c>
      <c r="G47" s="288" t="s">
        <v>19</v>
      </c>
      <c r="H47" s="288" t="s">
        <v>231</v>
      </c>
      <c r="I47" s="288" t="s">
        <v>19</v>
      </c>
      <c r="J47" s="288" t="s">
        <v>19</v>
      </c>
      <c r="K47" s="288" t="s">
        <v>19</v>
      </c>
      <c r="L47" s="288" t="s">
        <v>19</v>
      </c>
      <c r="M47" s="288" t="s">
        <v>19</v>
      </c>
      <c r="N47" s="111"/>
      <c r="O47" s="111"/>
      <c r="P47" s="111"/>
      <c r="Q47" s="111"/>
      <c r="R47" s="111"/>
      <c r="S47" s="111"/>
      <c r="T47" s="111"/>
      <c r="U47" s="111"/>
      <c r="V47" s="111"/>
      <c r="Z47" s="112"/>
      <c r="AP47" s="82"/>
    </row>
    <row r="48" spans="1:42" s="100" customFormat="1" ht="20.100000000000001" customHeight="1" x14ac:dyDescent="0.25">
      <c r="A48" s="359"/>
      <c r="B48" s="359"/>
      <c r="C48" s="359"/>
      <c r="D48" s="359"/>
      <c r="E48" s="86" t="s">
        <v>32</v>
      </c>
      <c r="F48" s="288" t="s">
        <v>19</v>
      </c>
      <c r="G48" s="288" t="s">
        <v>19</v>
      </c>
      <c r="H48" s="288" t="s">
        <v>39</v>
      </c>
      <c r="I48" s="288" t="s">
        <v>19</v>
      </c>
      <c r="J48" s="288" t="s">
        <v>19</v>
      </c>
      <c r="K48" s="288" t="s">
        <v>19</v>
      </c>
      <c r="L48" s="288" t="s">
        <v>19</v>
      </c>
      <c r="M48" s="288" t="s">
        <v>19</v>
      </c>
      <c r="N48" s="111"/>
      <c r="O48" s="111"/>
      <c r="P48" s="111"/>
      <c r="Q48" s="111"/>
      <c r="R48" s="111"/>
      <c r="S48" s="111"/>
      <c r="T48" s="111"/>
      <c r="U48" s="111"/>
      <c r="V48" s="111"/>
      <c r="Z48" s="112"/>
      <c r="AP48" s="82"/>
    </row>
    <row r="49" spans="1:42" s="100" customFormat="1" ht="39.950000000000003" customHeight="1" x14ac:dyDescent="0.25">
      <c r="A49" s="367">
        <v>1</v>
      </c>
      <c r="B49" s="361" t="s">
        <v>75</v>
      </c>
      <c r="C49" s="361" t="s">
        <v>76</v>
      </c>
      <c r="D49" s="361" t="s">
        <v>36</v>
      </c>
      <c r="E49" s="123" t="s">
        <v>499</v>
      </c>
      <c r="F49" s="172" t="s">
        <v>24</v>
      </c>
      <c r="G49" s="173" t="s">
        <v>25</v>
      </c>
      <c r="H49" s="193">
        <v>1</v>
      </c>
      <c r="I49" s="193">
        <v>0</v>
      </c>
      <c r="J49" s="193">
        <v>0</v>
      </c>
      <c r="K49" s="272">
        <v>4647</v>
      </c>
      <c r="L49" s="286">
        <v>0</v>
      </c>
      <c r="M49" s="286">
        <v>0</v>
      </c>
      <c r="N49" s="111"/>
      <c r="O49" s="111"/>
      <c r="P49" s="111"/>
      <c r="Q49" s="111"/>
      <c r="R49" s="111"/>
      <c r="S49" s="111"/>
      <c r="T49" s="111"/>
      <c r="U49" s="111"/>
      <c r="V49" s="111"/>
      <c r="Z49" s="112"/>
      <c r="AP49" s="82"/>
    </row>
    <row r="50" spans="1:42" s="100" customFormat="1" ht="21.75" customHeight="1" x14ac:dyDescent="0.25">
      <c r="A50" s="380"/>
      <c r="B50" s="380"/>
      <c r="C50" s="380"/>
      <c r="D50" s="380"/>
      <c r="E50" s="86" t="s">
        <v>251</v>
      </c>
      <c r="F50" s="288" t="s">
        <v>19</v>
      </c>
      <c r="G50" s="288" t="s">
        <v>19</v>
      </c>
      <c r="H50" s="288" t="s">
        <v>59</v>
      </c>
      <c r="I50" s="288" t="s">
        <v>19</v>
      </c>
      <c r="J50" s="288" t="s">
        <v>19</v>
      </c>
      <c r="K50" s="288" t="s">
        <v>19</v>
      </c>
      <c r="L50" s="288" t="s">
        <v>19</v>
      </c>
      <c r="M50" s="288" t="s">
        <v>19</v>
      </c>
      <c r="N50" s="111"/>
      <c r="O50" s="111"/>
      <c r="P50" s="111"/>
      <c r="Q50" s="111"/>
      <c r="R50" s="111"/>
      <c r="S50" s="111"/>
      <c r="T50" s="111"/>
      <c r="U50" s="111"/>
      <c r="V50" s="111"/>
      <c r="Z50" s="112"/>
      <c r="AP50" s="82"/>
    </row>
    <row r="51" spans="1:42" s="100" customFormat="1" ht="21.75" customHeight="1" x14ac:dyDescent="0.25">
      <c r="A51" s="380"/>
      <c r="B51" s="380"/>
      <c r="C51" s="380"/>
      <c r="D51" s="380"/>
      <c r="E51" s="86" t="s">
        <v>252</v>
      </c>
      <c r="F51" s="288" t="s">
        <v>19</v>
      </c>
      <c r="G51" s="288" t="s">
        <v>19</v>
      </c>
      <c r="H51" s="288" t="s">
        <v>231</v>
      </c>
      <c r="I51" s="288" t="s">
        <v>19</v>
      </c>
      <c r="J51" s="288" t="s">
        <v>19</v>
      </c>
      <c r="K51" s="288" t="s">
        <v>19</v>
      </c>
      <c r="L51" s="288" t="s">
        <v>19</v>
      </c>
      <c r="M51" s="288" t="s">
        <v>19</v>
      </c>
      <c r="N51" s="111"/>
      <c r="O51" s="111"/>
      <c r="P51" s="111"/>
      <c r="Q51" s="111"/>
      <c r="R51" s="111"/>
      <c r="S51" s="111"/>
      <c r="T51" s="111"/>
      <c r="U51" s="111"/>
      <c r="V51" s="111"/>
      <c r="Z51" s="112"/>
      <c r="AP51" s="82"/>
    </row>
    <row r="52" spans="1:42" s="100" customFormat="1" ht="21.75" customHeight="1" x14ac:dyDescent="0.25">
      <c r="A52" s="359"/>
      <c r="B52" s="359"/>
      <c r="C52" s="359"/>
      <c r="D52" s="359"/>
      <c r="E52" s="86" t="s">
        <v>32</v>
      </c>
      <c r="F52" s="288" t="s">
        <v>19</v>
      </c>
      <c r="G52" s="288" t="s">
        <v>19</v>
      </c>
      <c r="H52" s="288" t="s">
        <v>39</v>
      </c>
      <c r="I52" s="288" t="s">
        <v>19</v>
      </c>
      <c r="J52" s="288" t="s">
        <v>19</v>
      </c>
      <c r="K52" s="288" t="s">
        <v>19</v>
      </c>
      <c r="L52" s="288" t="s">
        <v>19</v>
      </c>
      <c r="M52" s="288" t="s">
        <v>19</v>
      </c>
      <c r="N52" s="111"/>
      <c r="O52" s="111"/>
      <c r="P52" s="111"/>
      <c r="Q52" s="111"/>
      <c r="R52" s="111"/>
      <c r="S52" s="111"/>
      <c r="T52" s="111"/>
      <c r="U52" s="111"/>
      <c r="V52" s="111"/>
      <c r="Z52" s="112"/>
      <c r="AP52" s="82"/>
    </row>
    <row r="53" spans="1:42" s="100" customFormat="1" ht="39.950000000000003" customHeight="1" x14ac:dyDescent="0.25">
      <c r="A53" s="367">
        <v>1</v>
      </c>
      <c r="B53" s="361" t="s">
        <v>75</v>
      </c>
      <c r="C53" s="361" t="s">
        <v>76</v>
      </c>
      <c r="D53" s="361" t="s">
        <v>36</v>
      </c>
      <c r="E53" s="123" t="s">
        <v>500</v>
      </c>
      <c r="F53" s="172" t="s">
        <v>24</v>
      </c>
      <c r="G53" s="173" t="s">
        <v>25</v>
      </c>
      <c r="H53" s="193">
        <v>1</v>
      </c>
      <c r="I53" s="193">
        <v>0</v>
      </c>
      <c r="J53" s="193">
        <v>0</v>
      </c>
      <c r="K53" s="272">
        <v>4750</v>
      </c>
      <c r="L53" s="286">
        <v>0</v>
      </c>
      <c r="M53" s="286">
        <v>0</v>
      </c>
      <c r="N53" s="111"/>
      <c r="O53" s="111"/>
      <c r="P53" s="111"/>
      <c r="Q53" s="111"/>
      <c r="R53" s="111"/>
      <c r="S53" s="111"/>
      <c r="T53" s="111"/>
      <c r="U53" s="111"/>
      <c r="V53" s="111"/>
      <c r="Z53" s="112"/>
      <c r="AP53" s="82"/>
    </row>
    <row r="54" spans="1:42" s="100" customFormat="1" ht="20.100000000000001" customHeight="1" x14ac:dyDescent="0.25">
      <c r="A54" s="380"/>
      <c r="B54" s="380"/>
      <c r="C54" s="380"/>
      <c r="D54" s="380"/>
      <c r="E54" s="86" t="s">
        <v>251</v>
      </c>
      <c r="F54" s="288" t="s">
        <v>19</v>
      </c>
      <c r="G54" s="288" t="s">
        <v>19</v>
      </c>
      <c r="H54" s="288" t="s">
        <v>38</v>
      </c>
      <c r="I54" s="288" t="s">
        <v>19</v>
      </c>
      <c r="J54" s="288" t="s">
        <v>19</v>
      </c>
      <c r="K54" s="288" t="s">
        <v>19</v>
      </c>
      <c r="L54" s="288" t="s">
        <v>19</v>
      </c>
      <c r="M54" s="288" t="s">
        <v>19</v>
      </c>
      <c r="N54" s="111"/>
      <c r="O54" s="111"/>
      <c r="P54" s="111"/>
      <c r="Q54" s="111"/>
      <c r="R54" s="111"/>
      <c r="S54" s="111"/>
      <c r="T54" s="111"/>
      <c r="U54" s="111"/>
      <c r="V54" s="111"/>
      <c r="Z54" s="112"/>
      <c r="AP54" s="82"/>
    </row>
    <row r="55" spans="1:42" s="100" customFormat="1" ht="20.100000000000001" customHeight="1" x14ac:dyDescent="0.25">
      <c r="A55" s="380"/>
      <c r="B55" s="380"/>
      <c r="C55" s="380"/>
      <c r="D55" s="380"/>
      <c r="E55" s="86" t="s">
        <v>252</v>
      </c>
      <c r="F55" s="288" t="s">
        <v>19</v>
      </c>
      <c r="G55" s="288" t="s">
        <v>19</v>
      </c>
      <c r="H55" s="288" t="s">
        <v>231</v>
      </c>
      <c r="I55" s="288" t="s">
        <v>19</v>
      </c>
      <c r="J55" s="288" t="s">
        <v>19</v>
      </c>
      <c r="K55" s="288" t="s">
        <v>19</v>
      </c>
      <c r="L55" s="288" t="s">
        <v>19</v>
      </c>
      <c r="M55" s="288" t="s">
        <v>19</v>
      </c>
      <c r="N55" s="111"/>
      <c r="O55" s="111"/>
      <c r="P55" s="111"/>
      <c r="Q55" s="111"/>
      <c r="R55" s="111"/>
      <c r="S55" s="111"/>
      <c r="T55" s="111"/>
      <c r="U55" s="111"/>
      <c r="V55" s="111"/>
      <c r="Z55" s="112"/>
      <c r="AP55" s="82"/>
    </row>
    <row r="56" spans="1:42" s="100" customFormat="1" ht="20.100000000000001" customHeight="1" x14ac:dyDescent="0.25">
      <c r="A56" s="359"/>
      <c r="B56" s="359"/>
      <c r="C56" s="359"/>
      <c r="D56" s="359"/>
      <c r="E56" s="86" t="s">
        <v>32</v>
      </c>
      <c r="F56" s="288" t="s">
        <v>19</v>
      </c>
      <c r="G56" s="288" t="s">
        <v>19</v>
      </c>
      <c r="H56" s="288" t="s">
        <v>39</v>
      </c>
      <c r="I56" s="288" t="s">
        <v>19</v>
      </c>
      <c r="J56" s="288" t="s">
        <v>19</v>
      </c>
      <c r="K56" s="288" t="s">
        <v>19</v>
      </c>
      <c r="L56" s="288" t="s">
        <v>19</v>
      </c>
      <c r="M56" s="288" t="s">
        <v>19</v>
      </c>
      <c r="N56" s="111"/>
      <c r="O56" s="111"/>
      <c r="P56" s="111"/>
      <c r="Q56" s="111"/>
      <c r="R56" s="111"/>
      <c r="S56" s="111"/>
      <c r="T56" s="111"/>
      <c r="U56" s="111"/>
      <c r="V56" s="111"/>
      <c r="Z56" s="112"/>
      <c r="AP56" s="82"/>
    </row>
    <row r="57" spans="1:42" s="100" customFormat="1" ht="39.950000000000003" customHeight="1" x14ac:dyDescent="0.25">
      <c r="A57" s="367">
        <v>1</v>
      </c>
      <c r="B57" s="361" t="s">
        <v>75</v>
      </c>
      <c r="C57" s="361" t="s">
        <v>76</v>
      </c>
      <c r="D57" s="361" t="s">
        <v>36</v>
      </c>
      <c r="E57" s="123" t="s">
        <v>501</v>
      </c>
      <c r="F57" s="172" t="s">
        <v>24</v>
      </c>
      <c r="G57" s="173" t="s">
        <v>25</v>
      </c>
      <c r="H57" s="193">
        <v>1</v>
      </c>
      <c r="I57" s="193">
        <v>0</v>
      </c>
      <c r="J57" s="193">
        <v>0</v>
      </c>
      <c r="K57" s="272">
        <v>17100</v>
      </c>
      <c r="L57" s="286">
        <v>0</v>
      </c>
      <c r="M57" s="286">
        <v>0</v>
      </c>
      <c r="N57" s="111"/>
      <c r="O57" s="111"/>
      <c r="P57" s="111"/>
      <c r="Q57" s="111"/>
      <c r="R57" s="111"/>
      <c r="S57" s="111"/>
      <c r="T57" s="111"/>
      <c r="U57" s="111"/>
      <c r="V57" s="111"/>
      <c r="Z57" s="112"/>
      <c r="AP57" s="82"/>
    </row>
    <row r="58" spans="1:42" s="100" customFormat="1" ht="20.100000000000001" customHeight="1" x14ac:dyDescent="0.25">
      <c r="A58" s="380"/>
      <c r="B58" s="380"/>
      <c r="C58" s="380"/>
      <c r="D58" s="380"/>
      <c r="E58" s="86" t="s">
        <v>251</v>
      </c>
      <c r="F58" s="288" t="s">
        <v>19</v>
      </c>
      <c r="G58" s="288" t="s">
        <v>19</v>
      </c>
      <c r="H58" s="288" t="s">
        <v>232</v>
      </c>
      <c r="I58" s="288" t="s">
        <v>19</v>
      </c>
      <c r="J58" s="288" t="s">
        <v>19</v>
      </c>
      <c r="K58" s="288" t="s">
        <v>19</v>
      </c>
      <c r="L58" s="288" t="s">
        <v>19</v>
      </c>
      <c r="M58" s="288" t="s">
        <v>19</v>
      </c>
      <c r="N58" s="111"/>
      <c r="O58" s="111"/>
      <c r="P58" s="111"/>
      <c r="Q58" s="111"/>
      <c r="R58" s="111"/>
      <c r="S58" s="111"/>
      <c r="T58" s="111"/>
      <c r="U58" s="111"/>
      <c r="V58" s="111"/>
      <c r="Z58" s="112"/>
      <c r="AP58" s="82"/>
    </row>
    <row r="59" spans="1:42" s="100" customFormat="1" ht="20.100000000000001" customHeight="1" x14ac:dyDescent="0.25">
      <c r="A59" s="380"/>
      <c r="B59" s="380"/>
      <c r="C59" s="380"/>
      <c r="D59" s="380"/>
      <c r="E59" s="86" t="s">
        <v>252</v>
      </c>
      <c r="F59" s="288" t="s">
        <v>19</v>
      </c>
      <c r="G59" s="288" t="s">
        <v>19</v>
      </c>
      <c r="H59" s="288" t="s">
        <v>231</v>
      </c>
      <c r="I59" s="288" t="s">
        <v>19</v>
      </c>
      <c r="J59" s="288" t="s">
        <v>19</v>
      </c>
      <c r="K59" s="288" t="s">
        <v>19</v>
      </c>
      <c r="L59" s="288" t="s">
        <v>19</v>
      </c>
      <c r="M59" s="288" t="s">
        <v>19</v>
      </c>
      <c r="N59" s="111"/>
      <c r="O59" s="111"/>
      <c r="P59" s="111"/>
      <c r="Q59" s="111"/>
      <c r="R59" s="111"/>
      <c r="S59" s="111"/>
      <c r="T59" s="111"/>
      <c r="U59" s="111"/>
      <c r="V59" s="111"/>
      <c r="Z59" s="112"/>
      <c r="AP59" s="82"/>
    </row>
    <row r="60" spans="1:42" s="100" customFormat="1" ht="20.100000000000001" customHeight="1" x14ac:dyDescent="0.25">
      <c r="A60" s="359"/>
      <c r="B60" s="359"/>
      <c r="C60" s="359"/>
      <c r="D60" s="359"/>
      <c r="E60" s="86" t="s">
        <v>32</v>
      </c>
      <c r="F60" s="288" t="s">
        <v>19</v>
      </c>
      <c r="G60" s="288" t="s">
        <v>19</v>
      </c>
      <c r="H60" s="288" t="s">
        <v>39</v>
      </c>
      <c r="I60" s="288" t="s">
        <v>19</v>
      </c>
      <c r="J60" s="288" t="s">
        <v>19</v>
      </c>
      <c r="K60" s="288" t="s">
        <v>19</v>
      </c>
      <c r="L60" s="288" t="s">
        <v>19</v>
      </c>
      <c r="M60" s="288" t="s">
        <v>19</v>
      </c>
      <c r="N60" s="111"/>
      <c r="O60" s="111"/>
      <c r="P60" s="111"/>
      <c r="Q60" s="111"/>
      <c r="R60" s="111"/>
      <c r="S60" s="111"/>
      <c r="T60" s="111"/>
      <c r="U60" s="111"/>
      <c r="V60" s="111"/>
      <c r="Z60" s="112"/>
      <c r="AP60" s="82"/>
    </row>
    <row r="61" spans="1:42" s="100" customFormat="1" ht="39.950000000000003" customHeight="1" x14ac:dyDescent="0.25">
      <c r="A61" s="367">
        <v>1</v>
      </c>
      <c r="B61" s="361" t="s">
        <v>75</v>
      </c>
      <c r="C61" s="361" t="s">
        <v>76</v>
      </c>
      <c r="D61" s="361" t="s">
        <v>36</v>
      </c>
      <c r="E61" s="123" t="s">
        <v>502</v>
      </c>
      <c r="F61" s="172" t="s">
        <v>24</v>
      </c>
      <c r="G61" s="173" t="s">
        <v>25</v>
      </c>
      <c r="H61" s="193">
        <v>1</v>
      </c>
      <c r="I61" s="193">
        <v>0</v>
      </c>
      <c r="J61" s="193">
        <v>0</v>
      </c>
      <c r="K61" s="272">
        <v>9025</v>
      </c>
      <c r="L61" s="286">
        <v>0</v>
      </c>
      <c r="M61" s="286">
        <v>0</v>
      </c>
      <c r="N61" s="111"/>
      <c r="O61" s="111"/>
      <c r="P61" s="111"/>
      <c r="Q61" s="111"/>
      <c r="R61" s="111"/>
      <c r="S61" s="111"/>
      <c r="T61" s="111"/>
      <c r="U61" s="111"/>
      <c r="V61" s="111"/>
      <c r="Z61" s="112"/>
      <c r="AP61" s="82"/>
    </row>
    <row r="62" spans="1:42" s="100" customFormat="1" ht="20.100000000000001" customHeight="1" x14ac:dyDescent="0.25">
      <c r="A62" s="380"/>
      <c r="B62" s="380"/>
      <c r="C62" s="380"/>
      <c r="D62" s="380"/>
      <c r="E62" s="86" t="s">
        <v>251</v>
      </c>
      <c r="F62" s="288" t="s">
        <v>19</v>
      </c>
      <c r="G62" s="288" t="s">
        <v>19</v>
      </c>
      <c r="H62" s="288" t="s">
        <v>232</v>
      </c>
      <c r="I62" s="288" t="s">
        <v>19</v>
      </c>
      <c r="J62" s="288" t="s">
        <v>19</v>
      </c>
      <c r="K62" s="288" t="s">
        <v>19</v>
      </c>
      <c r="L62" s="288" t="s">
        <v>19</v>
      </c>
      <c r="M62" s="288" t="s">
        <v>19</v>
      </c>
      <c r="N62" s="111"/>
      <c r="O62" s="111"/>
      <c r="P62" s="111"/>
      <c r="Q62" s="111"/>
      <c r="R62" s="111"/>
      <c r="S62" s="111"/>
      <c r="T62" s="111"/>
      <c r="U62" s="111"/>
      <c r="V62" s="111"/>
      <c r="Z62" s="112"/>
      <c r="AP62" s="82"/>
    </row>
    <row r="63" spans="1:42" s="100" customFormat="1" ht="20.100000000000001" customHeight="1" x14ac:dyDescent="0.25">
      <c r="A63" s="380"/>
      <c r="B63" s="380"/>
      <c r="C63" s="380"/>
      <c r="D63" s="380"/>
      <c r="E63" s="86" t="s">
        <v>252</v>
      </c>
      <c r="F63" s="288" t="s">
        <v>19</v>
      </c>
      <c r="G63" s="288" t="s">
        <v>19</v>
      </c>
      <c r="H63" s="288" t="s">
        <v>231</v>
      </c>
      <c r="I63" s="288" t="s">
        <v>19</v>
      </c>
      <c r="J63" s="288" t="s">
        <v>19</v>
      </c>
      <c r="K63" s="288" t="s">
        <v>19</v>
      </c>
      <c r="L63" s="288" t="s">
        <v>19</v>
      </c>
      <c r="M63" s="288" t="s">
        <v>19</v>
      </c>
      <c r="N63" s="111"/>
      <c r="O63" s="111"/>
      <c r="P63" s="111"/>
      <c r="Q63" s="111"/>
      <c r="R63" s="111"/>
      <c r="S63" s="111"/>
      <c r="T63" s="111"/>
      <c r="U63" s="111"/>
      <c r="V63" s="111"/>
      <c r="Z63" s="112"/>
      <c r="AP63" s="82"/>
    </row>
    <row r="64" spans="1:42" s="100" customFormat="1" ht="20.100000000000001" customHeight="1" x14ac:dyDescent="0.25">
      <c r="A64" s="359"/>
      <c r="B64" s="359"/>
      <c r="C64" s="359"/>
      <c r="D64" s="359"/>
      <c r="E64" s="86" t="s">
        <v>32</v>
      </c>
      <c r="F64" s="288" t="s">
        <v>19</v>
      </c>
      <c r="G64" s="288" t="s">
        <v>19</v>
      </c>
      <c r="H64" s="288" t="s">
        <v>39</v>
      </c>
      <c r="I64" s="288" t="s">
        <v>19</v>
      </c>
      <c r="J64" s="288" t="s">
        <v>19</v>
      </c>
      <c r="K64" s="288" t="s">
        <v>19</v>
      </c>
      <c r="L64" s="288" t="s">
        <v>19</v>
      </c>
      <c r="M64" s="288" t="s">
        <v>19</v>
      </c>
      <c r="N64" s="111"/>
      <c r="O64" s="111"/>
      <c r="P64" s="111"/>
      <c r="Q64" s="111"/>
      <c r="R64" s="111"/>
      <c r="S64" s="111"/>
      <c r="T64" s="111"/>
      <c r="U64" s="111"/>
      <c r="V64" s="111"/>
      <c r="Z64" s="112"/>
      <c r="AP64" s="82"/>
    </row>
    <row r="65" spans="1:42" s="100" customFormat="1" ht="39.950000000000003" customHeight="1" x14ac:dyDescent="0.25">
      <c r="A65" s="367">
        <v>1</v>
      </c>
      <c r="B65" s="361" t="s">
        <v>75</v>
      </c>
      <c r="C65" s="361" t="s">
        <v>76</v>
      </c>
      <c r="D65" s="361" t="s">
        <v>36</v>
      </c>
      <c r="E65" s="123" t="s">
        <v>503</v>
      </c>
      <c r="F65" s="172" t="s">
        <v>24</v>
      </c>
      <c r="G65" s="173" t="s">
        <v>25</v>
      </c>
      <c r="H65" s="193">
        <v>1</v>
      </c>
      <c r="I65" s="193">
        <v>0</v>
      </c>
      <c r="J65" s="193">
        <v>0</v>
      </c>
      <c r="K65" s="272">
        <v>7600</v>
      </c>
      <c r="L65" s="286">
        <v>0</v>
      </c>
      <c r="M65" s="286">
        <v>0</v>
      </c>
      <c r="N65" s="111"/>
      <c r="O65" s="111"/>
      <c r="P65" s="111"/>
      <c r="Q65" s="111"/>
      <c r="R65" s="111"/>
      <c r="S65" s="111"/>
      <c r="T65" s="111"/>
      <c r="U65" s="111"/>
      <c r="V65" s="111"/>
      <c r="Z65" s="112"/>
      <c r="AP65" s="82"/>
    </row>
    <row r="66" spans="1:42" s="100" customFormat="1" ht="20.100000000000001" customHeight="1" x14ac:dyDescent="0.25">
      <c r="A66" s="380"/>
      <c r="B66" s="380"/>
      <c r="C66" s="380"/>
      <c r="D66" s="380"/>
      <c r="E66" s="86" t="s">
        <v>251</v>
      </c>
      <c r="F66" s="288" t="s">
        <v>19</v>
      </c>
      <c r="G66" s="288" t="s">
        <v>19</v>
      </c>
      <c r="H66" s="288" t="s">
        <v>232</v>
      </c>
      <c r="I66" s="288" t="s">
        <v>19</v>
      </c>
      <c r="J66" s="288" t="s">
        <v>19</v>
      </c>
      <c r="K66" s="288" t="s">
        <v>19</v>
      </c>
      <c r="L66" s="288" t="s">
        <v>19</v>
      </c>
      <c r="M66" s="288" t="s">
        <v>19</v>
      </c>
      <c r="N66" s="111"/>
      <c r="O66" s="111"/>
      <c r="P66" s="111"/>
      <c r="Q66" s="111"/>
      <c r="R66" s="111"/>
      <c r="S66" s="111"/>
      <c r="T66" s="111"/>
      <c r="U66" s="111"/>
      <c r="V66" s="111"/>
      <c r="Z66" s="112"/>
      <c r="AP66" s="82"/>
    </row>
    <row r="67" spans="1:42" s="100" customFormat="1" ht="20.100000000000001" customHeight="1" x14ac:dyDescent="0.25">
      <c r="A67" s="380"/>
      <c r="B67" s="380"/>
      <c r="C67" s="380"/>
      <c r="D67" s="380"/>
      <c r="E67" s="86" t="s">
        <v>252</v>
      </c>
      <c r="F67" s="288" t="s">
        <v>19</v>
      </c>
      <c r="G67" s="288" t="s">
        <v>19</v>
      </c>
      <c r="H67" s="288" t="s">
        <v>231</v>
      </c>
      <c r="I67" s="288" t="s">
        <v>19</v>
      </c>
      <c r="J67" s="288" t="s">
        <v>19</v>
      </c>
      <c r="K67" s="288" t="s">
        <v>19</v>
      </c>
      <c r="L67" s="288" t="s">
        <v>19</v>
      </c>
      <c r="M67" s="288" t="s">
        <v>19</v>
      </c>
      <c r="N67" s="111"/>
      <c r="O67" s="111"/>
      <c r="P67" s="111"/>
      <c r="Q67" s="111"/>
      <c r="R67" s="111"/>
      <c r="S67" s="111"/>
      <c r="T67" s="111"/>
      <c r="U67" s="111"/>
      <c r="V67" s="111"/>
      <c r="Z67" s="112"/>
      <c r="AP67" s="82"/>
    </row>
    <row r="68" spans="1:42" s="100" customFormat="1" ht="20.100000000000001" customHeight="1" x14ac:dyDescent="0.25">
      <c r="A68" s="359"/>
      <c r="B68" s="359"/>
      <c r="C68" s="359"/>
      <c r="D68" s="359"/>
      <c r="E68" s="86" t="s">
        <v>32</v>
      </c>
      <c r="F68" s="288" t="s">
        <v>19</v>
      </c>
      <c r="G68" s="288" t="s">
        <v>19</v>
      </c>
      <c r="H68" s="288" t="s">
        <v>39</v>
      </c>
      <c r="I68" s="288" t="s">
        <v>19</v>
      </c>
      <c r="J68" s="288" t="s">
        <v>19</v>
      </c>
      <c r="K68" s="288" t="s">
        <v>19</v>
      </c>
      <c r="L68" s="288" t="s">
        <v>19</v>
      </c>
      <c r="M68" s="288" t="s">
        <v>19</v>
      </c>
      <c r="N68" s="111"/>
      <c r="O68" s="111"/>
      <c r="P68" s="111"/>
      <c r="Q68" s="111"/>
      <c r="R68" s="111"/>
      <c r="S68" s="111"/>
      <c r="T68" s="111"/>
      <c r="U68" s="111"/>
      <c r="V68" s="111"/>
      <c r="Z68" s="112"/>
      <c r="AP68" s="82"/>
    </row>
    <row r="69" spans="1:42" s="100" customFormat="1" ht="39.950000000000003" customHeight="1" x14ac:dyDescent="0.25">
      <c r="A69" s="367">
        <v>1</v>
      </c>
      <c r="B69" s="361" t="s">
        <v>75</v>
      </c>
      <c r="C69" s="361" t="s">
        <v>76</v>
      </c>
      <c r="D69" s="361" t="s">
        <v>36</v>
      </c>
      <c r="E69" s="123" t="s">
        <v>504</v>
      </c>
      <c r="F69" s="172" t="s">
        <v>24</v>
      </c>
      <c r="G69" s="173" t="s">
        <v>25</v>
      </c>
      <c r="H69" s="193">
        <v>1</v>
      </c>
      <c r="I69" s="193">
        <v>0</v>
      </c>
      <c r="J69" s="193">
        <v>0</v>
      </c>
      <c r="K69" s="272">
        <v>8550</v>
      </c>
      <c r="L69" s="286">
        <v>0</v>
      </c>
      <c r="M69" s="286">
        <v>0</v>
      </c>
      <c r="N69" s="111"/>
      <c r="O69" s="111"/>
      <c r="P69" s="111"/>
      <c r="Q69" s="111"/>
      <c r="R69" s="111"/>
      <c r="S69" s="111"/>
      <c r="T69" s="111"/>
      <c r="U69" s="111"/>
      <c r="V69" s="111"/>
      <c r="Z69" s="112"/>
      <c r="AP69" s="82"/>
    </row>
    <row r="70" spans="1:42" s="100" customFormat="1" ht="20.100000000000001" customHeight="1" x14ac:dyDescent="0.25">
      <c r="A70" s="380"/>
      <c r="B70" s="380"/>
      <c r="C70" s="380"/>
      <c r="D70" s="380"/>
      <c r="E70" s="86" t="s">
        <v>251</v>
      </c>
      <c r="F70" s="288" t="s">
        <v>19</v>
      </c>
      <c r="G70" s="288" t="s">
        <v>19</v>
      </c>
      <c r="H70" s="288" t="s">
        <v>232</v>
      </c>
      <c r="I70" s="288" t="s">
        <v>19</v>
      </c>
      <c r="J70" s="288" t="s">
        <v>19</v>
      </c>
      <c r="K70" s="288" t="s">
        <v>19</v>
      </c>
      <c r="L70" s="288" t="s">
        <v>19</v>
      </c>
      <c r="M70" s="288" t="s">
        <v>19</v>
      </c>
      <c r="N70" s="111"/>
      <c r="O70" s="111"/>
      <c r="P70" s="111"/>
      <c r="Q70" s="111"/>
      <c r="R70" s="111"/>
      <c r="S70" s="111"/>
      <c r="T70" s="111"/>
      <c r="U70" s="111"/>
      <c r="V70" s="111"/>
      <c r="Z70" s="112"/>
      <c r="AP70" s="82"/>
    </row>
    <row r="71" spans="1:42" s="100" customFormat="1" ht="20.100000000000001" customHeight="1" x14ac:dyDescent="0.25">
      <c r="A71" s="380"/>
      <c r="B71" s="380"/>
      <c r="C71" s="380"/>
      <c r="D71" s="380"/>
      <c r="E71" s="86" t="s">
        <v>252</v>
      </c>
      <c r="F71" s="288" t="s">
        <v>19</v>
      </c>
      <c r="G71" s="288" t="s">
        <v>19</v>
      </c>
      <c r="H71" s="288" t="s">
        <v>231</v>
      </c>
      <c r="I71" s="288" t="s">
        <v>19</v>
      </c>
      <c r="J71" s="288" t="s">
        <v>19</v>
      </c>
      <c r="K71" s="288" t="s">
        <v>19</v>
      </c>
      <c r="L71" s="288" t="s">
        <v>19</v>
      </c>
      <c r="M71" s="288" t="s">
        <v>19</v>
      </c>
      <c r="N71" s="111"/>
      <c r="O71" s="111"/>
      <c r="P71" s="111"/>
      <c r="Q71" s="111"/>
      <c r="R71" s="111"/>
      <c r="S71" s="111"/>
      <c r="T71" s="111"/>
      <c r="U71" s="111"/>
      <c r="V71" s="111"/>
      <c r="Z71" s="112"/>
      <c r="AP71" s="82"/>
    </row>
    <row r="72" spans="1:42" s="100" customFormat="1" ht="20.100000000000001" customHeight="1" x14ac:dyDescent="0.25">
      <c r="A72" s="359"/>
      <c r="B72" s="359"/>
      <c r="C72" s="359"/>
      <c r="D72" s="359"/>
      <c r="E72" s="86" t="s">
        <v>32</v>
      </c>
      <c r="F72" s="288" t="s">
        <v>19</v>
      </c>
      <c r="G72" s="288" t="s">
        <v>19</v>
      </c>
      <c r="H72" s="288" t="s">
        <v>39</v>
      </c>
      <c r="I72" s="288" t="s">
        <v>19</v>
      </c>
      <c r="J72" s="288" t="s">
        <v>19</v>
      </c>
      <c r="K72" s="288" t="s">
        <v>19</v>
      </c>
      <c r="L72" s="288" t="s">
        <v>19</v>
      </c>
      <c r="M72" s="288" t="s">
        <v>19</v>
      </c>
      <c r="N72" s="111"/>
      <c r="O72" s="111"/>
      <c r="P72" s="111"/>
      <c r="Q72" s="111"/>
      <c r="R72" s="111"/>
      <c r="S72" s="111"/>
      <c r="T72" s="111"/>
      <c r="U72" s="111"/>
      <c r="V72" s="111"/>
      <c r="Z72" s="112"/>
      <c r="AP72" s="82"/>
    </row>
    <row r="73" spans="1:42" s="100" customFormat="1" ht="39.950000000000003" customHeight="1" x14ac:dyDescent="0.25">
      <c r="A73" s="367">
        <v>1</v>
      </c>
      <c r="B73" s="361" t="s">
        <v>75</v>
      </c>
      <c r="C73" s="361" t="s">
        <v>76</v>
      </c>
      <c r="D73" s="361" t="s">
        <v>36</v>
      </c>
      <c r="E73" s="123" t="s">
        <v>505</v>
      </c>
      <c r="F73" s="172" t="s">
        <v>24</v>
      </c>
      <c r="G73" s="173" t="s">
        <v>25</v>
      </c>
      <c r="H73" s="193">
        <v>1</v>
      </c>
      <c r="I73" s="193">
        <v>0</v>
      </c>
      <c r="J73" s="193">
        <v>0</v>
      </c>
      <c r="K73" s="272">
        <v>4275</v>
      </c>
      <c r="L73" s="286">
        <v>0</v>
      </c>
      <c r="M73" s="286">
        <v>0</v>
      </c>
      <c r="N73" s="111"/>
      <c r="O73" s="111"/>
      <c r="P73" s="111"/>
      <c r="Q73" s="111"/>
      <c r="R73" s="111"/>
      <c r="S73" s="111"/>
      <c r="T73" s="111"/>
      <c r="U73" s="111"/>
      <c r="V73" s="111"/>
      <c r="Z73" s="112"/>
      <c r="AP73" s="82"/>
    </row>
    <row r="74" spans="1:42" s="100" customFormat="1" ht="20.100000000000001" customHeight="1" x14ac:dyDescent="0.25">
      <c r="A74" s="380"/>
      <c r="B74" s="380"/>
      <c r="C74" s="380"/>
      <c r="D74" s="380"/>
      <c r="E74" s="86" t="s">
        <v>251</v>
      </c>
      <c r="F74" s="288" t="s">
        <v>19</v>
      </c>
      <c r="G74" s="288" t="s">
        <v>19</v>
      </c>
      <c r="H74" s="288" t="s">
        <v>232</v>
      </c>
      <c r="I74" s="288" t="s">
        <v>19</v>
      </c>
      <c r="J74" s="288" t="s">
        <v>19</v>
      </c>
      <c r="K74" s="288" t="s">
        <v>19</v>
      </c>
      <c r="L74" s="288" t="s">
        <v>19</v>
      </c>
      <c r="M74" s="288" t="s">
        <v>19</v>
      </c>
      <c r="N74" s="111"/>
      <c r="O74" s="111"/>
      <c r="P74" s="111"/>
      <c r="Q74" s="111"/>
      <c r="R74" s="111"/>
      <c r="S74" s="111"/>
      <c r="T74" s="111"/>
      <c r="U74" s="111"/>
      <c r="V74" s="111"/>
      <c r="Z74" s="112"/>
      <c r="AP74" s="82"/>
    </row>
    <row r="75" spans="1:42" s="100" customFormat="1" ht="20.100000000000001" customHeight="1" x14ac:dyDescent="0.25">
      <c r="A75" s="380"/>
      <c r="B75" s="380"/>
      <c r="C75" s="380"/>
      <c r="D75" s="380"/>
      <c r="E75" s="86" t="s">
        <v>252</v>
      </c>
      <c r="F75" s="288" t="s">
        <v>19</v>
      </c>
      <c r="G75" s="288" t="s">
        <v>19</v>
      </c>
      <c r="H75" s="288" t="s">
        <v>231</v>
      </c>
      <c r="I75" s="288" t="s">
        <v>19</v>
      </c>
      <c r="J75" s="288" t="s">
        <v>19</v>
      </c>
      <c r="K75" s="288" t="s">
        <v>19</v>
      </c>
      <c r="L75" s="288" t="s">
        <v>19</v>
      </c>
      <c r="M75" s="288" t="s">
        <v>19</v>
      </c>
      <c r="N75" s="111"/>
      <c r="O75" s="111"/>
      <c r="P75" s="111"/>
      <c r="Q75" s="111"/>
      <c r="R75" s="111"/>
      <c r="S75" s="111"/>
      <c r="T75" s="111"/>
      <c r="U75" s="111"/>
      <c r="V75" s="111"/>
      <c r="Z75" s="112"/>
      <c r="AP75" s="82"/>
    </row>
    <row r="76" spans="1:42" s="100" customFormat="1" ht="20.100000000000001" customHeight="1" x14ac:dyDescent="0.25">
      <c r="A76" s="359"/>
      <c r="B76" s="359"/>
      <c r="C76" s="359"/>
      <c r="D76" s="359"/>
      <c r="E76" s="86" t="s">
        <v>32</v>
      </c>
      <c r="F76" s="288" t="s">
        <v>19</v>
      </c>
      <c r="G76" s="288" t="s">
        <v>19</v>
      </c>
      <c r="H76" s="288" t="s">
        <v>39</v>
      </c>
      <c r="I76" s="288" t="s">
        <v>19</v>
      </c>
      <c r="J76" s="288" t="s">
        <v>19</v>
      </c>
      <c r="K76" s="288" t="s">
        <v>19</v>
      </c>
      <c r="L76" s="288" t="s">
        <v>19</v>
      </c>
      <c r="M76" s="288" t="s">
        <v>19</v>
      </c>
      <c r="N76" s="111"/>
      <c r="O76" s="111"/>
      <c r="P76" s="111"/>
      <c r="Q76" s="111"/>
      <c r="R76" s="111"/>
      <c r="S76" s="111"/>
      <c r="T76" s="111"/>
      <c r="U76" s="111"/>
      <c r="V76" s="111"/>
      <c r="Z76" s="112"/>
      <c r="AP76" s="82"/>
    </row>
    <row r="77" spans="1:42" s="100" customFormat="1" ht="39.950000000000003" customHeight="1" x14ac:dyDescent="0.25">
      <c r="A77" s="367">
        <v>1</v>
      </c>
      <c r="B77" s="361" t="s">
        <v>75</v>
      </c>
      <c r="C77" s="361" t="s">
        <v>76</v>
      </c>
      <c r="D77" s="361" t="s">
        <v>36</v>
      </c>
      <c r="E77" s="123" t="s">
        <v>506</v>
      </c>
      <c r="F77" s="172" t="s">
        <v>24</v>
      </c>
      <c r="G77" s="173" t="s">
        <v>25</v>
      </c>
      <c r="H77" s="193">
        <v>1</v>
      </c>
      <c r="I77" s="193">
        <v>0</v>
      </c>
      <c r="J77" s="193">
        <v>0</v>
      </c>
      <c r="K77" s="272">
        <v>5985</v>
      </c>
      <c r="L77" s="286">
        <v>0</v>
      </c>
      <c r="M77" s="286">
        <v>0</v>
      </c>
      <c r="N77" s="111"/>
      <c r="O77" s="111"/>
      <c r="P77" s="111"/>
      <c r="Q77" s="111"/>
      <c r="R77" s="111"/>
      <c r="S77" s="111"/>
      <c r="T77" s="111"/>
      <c r="U77" s="111"/>
      <c r="V77" s="111"/>
      <c r="Z77" s="112"/>
      <c r="AP77" s="82"/>
    </row>
    <row r="78" spans="1:42" s="100" customFormat="1" ht="20.100000000000001" customHeight="1" x14ac:dyDescent="0.25">
      <c r="A78" s="380"/>
      <c r="B78" s="380"/>
      <c r="C78" s="380"/>
      <c r="D78" s="380"/>
      <c r="E78" s="86" t="s">
        <v>251</v>
      </c>
      <c r="F78" s="288" t="s">
        <v>19</v>
      </c>
      <c r="G78" s="288" t="s">
        <v>19</v>
      </c>
      <c r="H78" s="288" t="s">
        <v>232</v>
      </c>
      <c r="I78" s="288" t="s">
        <v>19</v>
      </c>
      <c r="J78" s="288" t="s">
        <v>19</v>
      </c>
      <c r="K78" s="288" t="s">
        <v>19</v>
      </c>
      <c r="L78" s="288" t="s">
        <v>19</v>
      </c>
      <c r="M78" s="288" t="s">
        <v>19</v>
      </c>
      <c r="N78" s="111"/>
      <c r="O78" s="111"/>
      <c r="P78" s="111"/>
      <c r="Q78" s="111"/>
      <c r="R78" s="111"/>
      <c r="S78" s="111"/>
      <c r="T78" s="111"/>
      <c r="U78" s="111"/>
      <c r="V78" s="111"/>
      <c r="Z78" s="112"/>
      <c r="AP78" s="82"/>
    </row>
    <row r="79" spans="1:42" s="100" customFormat="1" ht="20.100000000000001" customHeight="1" x14ac:dyDescent="0.25">
      <c r="A79" s="380"/>
      <c r="B79" s="380"/>
      <c r="C79" s="380"/>
      <c r="D79" s="380"/>
      <c r="E79" s="86" t="s">
        <v>252</v>
      </c>
      <c r="F79" s="288" t="s">
        <v>19</v>
      </c>
      <c r="G79" s="288" t="s">
        <v>19</v>
      </c>
      <c r="H79" s="288" t="s">
        <v>231</v>
      </c>
      <c r="I79" s="288" t="s">
        <v>19</v>
      </c>
      <c r="J79" s="288" t="s">
        <v>19</v>
      </c>
      <c r="K79" s="288" t="s">
        <v>19</v>
      </c>
      <c r="L79" s="288" t="s">
        <v>19</v>
      </c>
      <c r="M79" s="288" t="s">
        <v>19</v>
      </c>
      <c r="N79" s="111"/>
      <c r="O79" s="111"/>
      <c r="P79" s="111"/>
      <c r="Q79" s="111"/>
      <c r="R79" s="111"/>
      <c r="S79" s="111"/>
      <c r="T79" s="111"/>
      <c r="U79" s="111"/>
      <c r="V79" s="111"/>
      <c r="Z79" s="112"/>
      <c r="AP79" s="82"/>
    </row>
    <row r="80" spans="1:42" s="100" customFormat="1" ht="20.100000000000001" customHeight="1" x14ac:dyDescent="0.25">
      <c r="A80" s="359"/>
      <c r="B80" s="359"/>
      <c r="C80" s="359"/>
      <c r="D80" s="359"/>
      <c r="E80" s="86" t="s">
        <v>32</v>
      </c>
      <c r="F80" s="288" t="s">
        <v>19</v>
      </c>
      <c r="G80" s="288" t="s">
        <v>19</v>
      </c>
      <c r="H80" s="288" t="s">
        <v>39</v>
      </c>
      <c r="I80" s="288" t="s">
        <v>19</v>
      </c>
      <c r="J80" s="288" t="s">
        <v>19</v>
      </c>
      <c r="K80" s="288" t="s">
        <v>19</v>
      </c>
      <c r="L80" s="288" t="s">
        <v>19</v>
      </c>
      <c r="M80" s="288" t="s">
        <v>19</v>
      </c>
      <c r="N80" s="111"/>
      <c r="O80" s="111"/>
      <c r="P80" s="111"/>
      <c r="Q80" s="111"/>
      <c r="R80" s="111"/>
      <c r="S80" s="111"/>
      <c r="T80" s="111"/>
      <c r="U80" s="111"/>
      <c r="V80" s="111"/>
      <c r="Z80" s="112"/>
      <c r="AP80" s="82"/>
    </row>
    <row r="81" spans="1:42" s="100" customFormat="1" ht="39.950000000000003" customHeight="1" x14ac:dyDescent="0.25">
      <c r="A81" s="367">
        <v>1</v>
      </c>
      <c r="B81" s="361" t="s">
        <v>75</v>
      </c>
      <c r="C81" s="361" t="s">
        <v>76</v>
      </c>
      <c r="D81" s="361" t="s">
        <v>36</v>
      </c>
      <c r="E81" s="123" t="s">
        <v>507</v>
      </c>
      <c r="F81" s="172" t="s">
        <v>24</v>
      </c>
      <c r="G81" s="173" t="s">
        <v>25</v>
      </c>
      <c r="H81" s="193">
        <v>1</v>
      </c>
      <c r="I81" s="193">
        <v>0</v>
      </c>
      <c r="J81" s="193">
        <v>0</v>
      </c>
      <c r="K81" s="272">
        <f>12920+2452.2</f>
        <v>15372.2</v>
      </c>
      <c r="L81" s="286">
        <v>0</v>
      </c>
      <c r="M81" s="286">
        <v>0</v>
      </c>
      <c r="N81" s="111"/>
      <c r="O81" s="111"/>
      <c r="P81" s="111"/>
      <c r="Q81" s="111"/>
      <c r="R81" s="111"/>
      <c r="S81" s="111"/>
      <c r="T81" s="111"/>
      <c r="U81" s="111"/>
      <c r="V81" s="111"/>
      <c r="Z81" s="112"/>
      <c r="AP81" s="82"/>
    </row>
    <row r="82" spans="1:42" s="100" customFormat="1" ht="20.100000000000001" customHeight="1" x14ac:dyDescent="0.25">
      <c r="A82" s="380"/>
      <c r="B82" s="380"/>
      <c r="C82" s="380"/>
      <c r="D82" s="380"/>
      <c r="E82" s="86" t="s">
        <v>251</v>
      </c>
      <c r="F82" s="288" t="s">
        <v>19</v>
      </c>
      <c r="G82" s="288" t="s">
        <v>19</v>
      </c>
      <c r="H82" s="288" t="s">
        <v>232</v>
      </c>
      <c r="I82" s="288" t="s">
        <v>19</v>
      </c>
      <c r="J82" s="288" t="s">
        <v>19</v>
      </c>
      <c r="K82" s="288" t="s">
        <v>19</v>
      </c>
      <c r="L82" s="288" t="s">
        <v>19</v>
      </c>
      <c r="M82" s="288" t="s">
        <v>19</v>
      </c>
      <c r="N82" s="111"/>
      <c r="O82" s="111"/>
      <c r="P82" s="111"/>
      <c r="Q82" s="111"/>
      <c r="R82" s="111"/>
      <c r="S82" s="111"/>
      <c r="T82" s="111"/>
      <c r="U82" s="111"/>
      <c r="V82" s="111"/>
      <c r="Z82" s="112"/>
      <c r="AP82" s="82"/>
    </row>
    <row r="83" spans="1:42" s="100" customFormat="1" ht="20.100000000000001" customHeight="1" x14ac:dyDescent="0.25">
      <c r="A83" s="380"/>
      <c r="B83" s="380"/>
      <c r="C83" s="380"/>
      <c r="D83" s="380"/>
      <c r="E83" s="86" t="s">
        <v>252</v>
      </c>
      <c r="F83" s="288" t="s">
        <v>19</v>
      </c>
      <c r="G83" s="288" t="s">
        <v>19</v>
      </c>
      <c r="H83" s="288" t="s">
        <v>231</v>
      </c>
      <c r="I83" s="288" t="s">
        <v>19</v>
      </c>
      <c r="J83" s="288" t="s">
        <v>19</v>
      </c>
      <c r="K83" s="288" t="s">
        <v>19</v>
      </c>
      <c r="L83" s="288" t="s">
        <v>19</v>
      </c>
      <c r="M83" s="288" t="s">
        <v>19</v>
      </c>
      <c r="N83" s="111"/>
      <c r="O83" s="111"/>
      <c r="P83" s="111"/>
      <c r="Q83" s="111"/>
      <c r="R83" s="111"/>
      <c r="S83" s="111"/>
      <c r="T83" s="111"/>
      <c r="U83" s="111"/>
      <c r="V83" s="111"/>
      <c r="Z83" s="112"/>
      <c r="AP83" s="82"/>
    </row>
    <row r="84" spans="1:42" s="100" customFormat="1" ht="20.100000000000001" customHeight="1" x14ac:dyDescent="0.25">
      <c r="A84" s="359"/>
      <c r="B84" s="359"/>
      <c r="C84" s="359"/>
      <c r="D84" s="359"/>
      <c r="E84" s="86" t="s">
        <v>32</v>
      </c>
      <c r="F84" s="288" t="s">
        <v>19</v>
      </c>
      <c r="G84" s="288" t="s">
        <v>19</v>
      </c>
      <c r="H84" s="288" t="s">
        <v>39</v>
      </c>
      <c r="I84" s="288" t="s">
        <v>19</v>
      </c>
      <c r="J84" s="288" t="s">
        <v>19</v>
      </c>
      <c r="K84" s="288" t="s">
        <v>19</v>
      </c>
      <c r="L84" s="288" t="s">
        <v>19</v>
      </c>
      <c r="M84" s="288" t="s">
        <v>19</v>
      </c>
      <c r="N84" s="111"/>
      <c r="O84" s="111"/>
      <c r="P84" s="111"/>
      <c r="Q84" s="111"/>
      <c r="R84" s="111"/>
      <c r="S84" s="111"/>
      <c r="T84" s="111"/>
      <c r="U84" s="111"/>
      <c r="V84" s="111"/>
      <c r="Z84" s="112"/>
      <c r="AP84" s="82"/>
    </row>
    <row r="85" spans="1:42" s="100" customFormat="1" ht="30" customHeight="1" x14ac:dyDescent="0.25">
      <c r="A85" s="366">
        <v>1</v>
      </c>
      <c r="B85" s="366" t="s">
        <v>75</v>
      </c>
      <c r="C85" s="366" t="s">
        <v>76</v>
      </c>
      <c r="D85" s="366" t="s">
        <v>78</v>
      </c>
      <c r="E85" s="271" t="s">
        <v>413</v>
      </c>
      <c r="F85" s="172" t="s">
        <v>24</v>
      </c>
      <c r="G85" s="102" t="s">
        <v>25</v>
      </c>
      <c r="H85" s="193">
        <v>0</v>
      </c>
      <c r="I85" s="193">
        <v>8</v>
      </c>
      <c r="J85" s="193">
        <v>0</v>
      </c>
      <c r="K85" s="270">
        <v>0</v>
      </c>
      <c r="L85" s="270">
        <v>100060.9</v>
      </c>
      <c r="M85" s="270">
        <v>0</v>
      </c>
      <c r="N85" s="111"/>
      <c r="O85" s="111"/>
      <c r="P85" s="111"/>
      <c r="Q85" s="111"/>
      <c r="R85" s="111"/>
      <c r="S85" s="111"/>
      <c r="T85" s="111"/>
      <c r="U85" s="111"/>
      <c r="V85" s="111"/>
      <c r="Z85" s="112"/>
      <c r="AP85" s="82"/>
    </row>
    <row r="86" spans="1:42" s="281" customFormat="1" ht="30" customHeight="1" x14ac:dyDescent="0.25">
      <c r="A86" s="367"/>
      <c r="B86" s="367"/>
      <c r="C86" s="367"/>
      <c r="D86" s="367"/>
      <c r="E86" s="87" t="s">
        <v>412</v>
      </c>
      <c r="F86" s="288" t="s">
        <v>19</v>
      </c>
      <c r="G86" s="288" t="s">
        <v>19</v>
      </c>
      <c r="H86" s="288" t="s">
        <v>38</v>
      </c>
      <c r="I86" s="288" t="s">
        <v>19</v>
      </c>
      <c r="J86" s="288" t="s">
        <v>19</v>
      </c>
      <c r="K86" s="288" t="s">
        <v>19</v>
      </c>
      <c r="L86" s="288" t="s">
        <v>19</v>
      </c>
      <c r="M86" s="288" t="s">
        <v>19</v>
      </c>
      <c r="N86" s="14"/>
      <c r="O86" s="14"/>
      <c r="P86" s="14"/>
      <c r="Q86" s="14"/>
      <c r="R86" s="14"/>
      <c r="S86" s="14"/>
      <c r="T86" s="14"/>
      <c r="U86" s="14"/>
      <c r="V86" s="14"/>
      <c r="W86" s="80"/>
      <c r="AP86" s="3"/>
    </row>
    <row r="87" spans="1:42" s="281" customFormat="1" ht="20.100000000000001" customHeight="1" x14ac:dyDescent="0.25">
      <c r="A87" s="367"/>
      <c r="B87" s="367"/>
      <c r="C87" s="367"/>
      <c r="D87" s="367"/>
      <c r="E87" s="86" t="s">
        <v>251</v>
      </c>
      <c r="F87" s="288" t="s">
        <v>19</v>
      </c>
      <c r="G87" s="288" t="s">
        <v>19</v>
      </c>
      <c r="H87" s="288" t="s">
        <v>19</v>
      </c>
      <c r="I87" s="288" t="s">
        <v>59</v>
      </c>
      <c r="J87" s="288" t="s">
        <v>19</v>
      </c>
      <c r="K87" s="288" t="s">
        <v>19</v>
      </c>
      <c r="L87" s="288" t="s">
        <v>19</v>
      </c>
      <c r="M87" s="288" t="s">
        <v>19</v>
      </c>
      <c r="N87" s="14"/>
      <c r="O87" s="14"/>
      <c r="P87" s="14"/>
      <c r="Q87" s="14"/>
      <c r="R87" s="14"/>
      <c r="S87" s="14"/>
      <c r="T87" s="14"/>
      <c r="U87" s="14"/>
      <c r="V87" s="14"/>
      <c r="W87" s="80"/>
      <c r="AP87" s="3"/>
    </row>
    <row r="88" spans="1:42" s="281" customFormat="1" ht="20.100000000000001" customHeight="1" x14ac:dyDescent="0.25">
      <c r="A88" s="367"/>
      <c r="B88" s="367"/>
      <c r="C88" s="367"/>
      <c r="D88" s="367"/>
      <c r="E88" s="86" t="s">
        <v>252</v>
      </c>
      <c r="F88" s="288" t="s">
        <v>19</v>
      </c>
      <c r="G88" s="288" t="s">
        <v>19</v>
      </c>
      <c r="H88" s="288" t="s">
        <v>19</v>
      </c>
      <c r="I88" s="288" t="s">
        <v>231</v>
      </c>
      <c r="J88" s="288" t="s">
        <v>19</v>
      </c>
      <c r="K88" s="288" t="s">
        <v>19</v>
      </c>
      <c r="L88" s="288" t="s">
        <v>19</v>
      </c>
      <c r="M88" s="288" t="s">
        <v>19</v>
      </c>
      <c r="N88" s="14"/>
      <c r="O88" s="14"/>
      <c r="P88" s="14"/>
      <c r="Q88" s="14"/>
      <c r="R88" s="14"/>
      <c r="S88" s="14"/>
      <c r="T88" s="14"/>
      <c r="U88" s="14"/>
      <c r="V88" s="14"/>
      <c r="W88" s="80"/>
      <c r="AP88" s="3"/>
    </row>
    <row r="89" spans="1:42" s="281" customFormat="1" ht="20.100000000000001" customHeight="1" x14ac:dyDescent="0.25">
      <c r="A89" s="368"/>
      <c r="B89" s="368"/>
      <c r="C89" s="368"/>
      <c r="D89" s="368"/>
      <c r="E89" s="86" t="s">
        <v>32</v>
      </c>
      <c r="F89" s="288" t="s">
        <v>19</v>
      </c>
      <c r="G89" s="288" t="s">
        <v>19</v>
      </c>
      <c r="H89" s="288" t="s">
        <v>19</v>
      </c>
      <c r="I89" s="288" t="s">
        <v>39</v>
      </c>
      <c r="J89" s="288" t="s">
        <v>19</v>
      </c>
      <c r="K89" s="288" t="s">
        <v>19</v>
      </c>
      <c r="L89" s="288" t="s">
        <v>19</v>
      </c>
      <c r="M89" s="288" t="s">
        <v>19</v>
      </c>
      <c r="N89" s="14"/>
      <c r="O89" s="14"/>
      <c r="P89" s="14"/>
      <c r="Q89" s="14"/>
      <c r="R89" s="14"/>
      <c r="S89" s="14"/>
      <c r="T89" s="14"/>
      <c r="U89" s="14"/>
      <c r="V89" s="14"/>
      <c r="AP89" s="3"/>
    </row>
    <row r="90" spans="1:42" s="281" customFormat="1" ht="30" customHeight="1" x14ac:dyDescent="0.25">
      <c r="A90" s="366">
        <v>1</v>
      </c>
      <c r="B90" s="366" t="s">
        <v>75</v>
      </c>
      <c r="C90" s="366" t="s">
        <v>76</v>
      </c>
      <c r="D90" s="366" t="s">
        <v>78</v>
      </c>
      <c r="E90" s="271" t="s">
        <v>414</v>
      </c>
      <c r="F90" s="172" t="s">
        <v>24</v>
      </c>
      <c r="G90" s="102" t="s">
        <v>25</v>
      </c>
      <c r="H90" s="193">
        <v>0</v>
      </c>
      <c r="I90" s="193">
        <v>0</v>
      </c>
      <c r="J90" s="193">
        <v>7</v>
      </c>
      <c r="K90" s="270">
        <v>0</v>
      </c>
      <c r="L90" s="270">
        <v>0</v>
      </c>
      <c r="M90" s="270">
        <v>100060.9</v>
      </c>
      <c r="N90" s="14"/>
      <c r="O90" s="14"/>
      <c r="P90" s="14"/>
      <c r="Q90" s="14"/>
      <c r="R90" s="14"/>
      <c r="S90" s="14"/>
      <c r="T90" s="14"/>
      <c r="U90" s="14"/>
      <c r="V90" s="14"/>
      <c r="AP90" s="3"/>
    </row>
    <row r="91" spans="1:42" s="281" customFormat="1" ht="30" customHeight="1" x14ac:dyDescent="0.25">
      <c r="A91" s="367"/>
      <c r="B91" s="367"/>
      <c r="C91" s="367"/>
      <c r="D91" s="367"/>
      <c r="E91" s="87" t="s">
        <v>415</v>
      </c>
      <c r="F91" s="288" t="s">
        <v>19</v>
      </c>
      <c r="G91" s="288" t="s">
        <v>19</v>
      </c>
      <c r="H91" s="288" t="s">
        <v>19</v>
      </c>
      <c r="I91" s="288" t="s">
        <v>38</v>
      </c>
      <c r="J91" s="288" t="s">
        <v>19</v>
      </c>
      <c r="K91" s="288" t="s">
        <v>19</v>
      </c>
      <c r="L91" s="288" t="s">
        <v>19</v>
      </c>
      <c r="M91" s="288" t="s">
        <v>19</v>
      </c>
      <c r="N91" s="14"/>
      <c r="O91" s="14"/>
      <c r="P91" s="14"/>
      <c r="Q91" s="14"/>
      <c r="R91" s="14"/>
      <c r="S91" s="14"/>
      <c r="T91" s="14"/>
      <c r="U91" s="14"/>
      <c r="V91" s="14"/>
      <c r="AP91" s="3"/>
    </row>
    <row r="92" spans="1:42" s="281" customFormat="1" ht="20.100000000000001" customHeight="1" x14ac:dyDescent="0.25">
      <c r="A92" s="367"/>
      <c r="B92" s="367"/>
      <c r="C92" s="367"/>
      <c r="D92" s="367"/>
      <c r="E92" s="86" t="s">
        <v>251</v>
      </c>
      <c r="F92" s="288" t="s">
        <v>19</v>
      </c>
      <c r="G92" s="288" t="s">
        <v>19</v>
      </c>
      <c r="H92" s="288" t="s">
        <v>19</v>
      </c>
      <c r="I92" s="288" t="s">
        <v>19</v>
      </c>
      <c r="J92" s="288" t="s">
        <v>59</v>
      </c>
      <c r="K92" s="288" t="s">
        <v>19</v>
      </c>
      <c r="L92" s="288" t="s">
        <v>19</v>
      </c>
      <c r="M92" s="288" t="s">
        <v>19</v>
      </c>
      <c r="N92" s="14"/>
      <c r="O92" s="14"/>
      <c r="P92" s="14"/>
      <c r="Q92" s="14"/>
      <c r="R92" s="14"/>
      <c r="S92" s="14"/>
      <c r="T92" s="14"/>
      <c r="U92" s="14"/>
      <c r="V92" s="14"/>
      <c r="W92" s="80"/>
      <c r="AP92" s="3"/>
    </row>
    <row r="93" spans="1:42" s="281" customFormat="1" ht="20.100000000000001" customHeight="1" x14ac:dyDescent="0.25">
      <c r="A93" s="367"/>
      <c r="B93" s="367"/>
      <c r="C93" s="367"/>
      <c r="D93" s="367"/>
      <c r="E93" s="86" t="s">
        <v>252</v>
      </c>
      <c r="F93" s="288" t="s">
        <v>19</v>
      </c>
      <c r="G93" s="288" t="s">
        <v>19</v>
      </c>
      <c r="H93" s="288" t="s">
        <v>19</v>
      </c>
      <c r="I93" s="288" t="s">
        <v>19</v>
      </c>
      <c r="J93" s="288" t="s">
        <v>231</v>
      </c>
      <c r="K93" s="288" t="s">
        <v>19</v>
      </c>
      <c r="L93" s="288" t="s">
        <v>19</v>
      </c>
      <c r="M93" s="288" t="s">
        <v>19</v>
      </c>
      <c r="N93" s="14"/>
      <c r="O93" s="14"/>
      <c r="P93" s="14"/>
      <c r="Q93" s="14"/>
      <c r="R93" s="14"/>
      <c r="S93" s="14"/>
      <c r="T93" s="14"/>
      <c r="U93" s="14"/>
      <c r="V93" s="14"/>
      <c r="W93" s="80"/>
      <c r="AP93" s="3"/>
    </row>
    <row r="94" spans="1:42" s="281" customFormat="1" ht="20.100000000000001" customHeight="1" x14ac:dyDescent="0.25">
      <c r="A94" s="368"/>
      <c r="B94" s="368"/>
      <c r="C94" s="368"/>
      <c r="D94" s="368"/>
      <c r="E94" s="86" t="s">
        <v>32</v>
      </c>
      <c r="F94" s="288" t="s">
        <v>19</v>
      </c>
      <c r="G94" s="288" t="s">
        <v>19</v>
      </c>
      <c r="H94" s="288" t="s">
        <v>19</v>
      </c>
      <c r="I94" s="288" t="s">
        <v>19</v>
      </c>
      <c r="J94" s="288" t="s">
        <v>39</v>
      </c>
      <c r="K94" s="288" t="s">
        <v>19</v>
      </c>
      <c r="L94" s="288" t="s">
        <v>19</v>
      </c>
      <c r="M94" s="288" t="s">
        <v>19</v>
      </c>
      <c r="N94" s="14"/>
      <c r="O94" s="14"/>
      <c r="P94" s="14"/>
      <c r="Q94" s="14"/>
      <c r="R94" s="14"/>
      <c r="S94" s="14"/>
      <c r="T94" s="14"/>
      <c r="U94" s="14"/>
      <c r="V94" s="14"/>
      <c r="W94" s="80"/>
      <c r="AP94" s="3"/>
    </row>
    <row r="95" spans="1:42" s="281" customFormat="1" ht="75" customHeight="1" x14ac:dyDescent="0.25">
      <c r="A95" s="366">
        <v>1</v>
      </c>
      <c r="B95" s="360" t="s">
        <v>75</v>
      </c>
      <c r="C95" s="360" t="s">
        <v>76</v>
      </c>
      <c r="D95" s="360" t="s">
        <v>36</v>
      </c>
      <c r="E95" s="125" t="s">
        <v>248</v>
      </c>
      <c r="F95" s="102" t="s">
        <v>399</v>
      </c>
      <c r="G95" s="102" t="s">
        <v>25</v>
      </c>
      <c r="H95" s="101">
        <v>18</v>
      </c>
      <c r="I95" s="305">
        <v>10</v>
      </c>
      <c r="J95" s="305">
        <v>10</v>
      </c>
      <c r="K95" s="285">
        <v>1000</v>
      </c>
      <c r="L95" s="286">
        <v>1000</v>
      </c>
      <c r="M95" s="286">
        <v>1000</v>
      </c>
      <c r="N95" s="14"/>
      <c r="O95" s="14"/>
      <c r="P95" s="14"/>
      <c r="Q95" s="14"/>
      <c r="R95" s="14"/>
      <c r="S95" s="14"/>
      <c r="T95" s="14"/>
      <c r="U95" s="14"/>
      <c r="V95" s="14"/>
      <c r="W95" s="80"/>
      <c r="AP95" s="3"/>
    </row>
    <row r="96" spans="1:42" s="281" customFormat="1" ht="20.100000000000001" customHeight="1" x14ac:dyDescent="0.25">
      <c r="A96" s="380"/>
      <c r="B96" s="380"/>
      <c r="C96" s="380"/>
      <c r="D96" s="380"/>
      <c r="E96" s="86" t="s">
        <v>249</v>
      </c>
      <c r="F96" s="288" t="s">
        <v>19</v>
      </c>
      <c r="G96" s="288" t="s">
        <v>19</v>
      </c>
      <c r="H96" s="283" t="s">
        <v>73</v>
      </c>
      <c r="I96" s="288" t="s">
        <v>37</v>
      </c>
      <c r="J96" s="288" t="s">
        <v>37</v>
      </c>
      <c r="K96" s="288" t="s">
        <v>19</v>
      </c>
      <c r="L96" s="288" t="s">
        <v>19</v>
      </c>
      <c r="M96" s="288" t="s">
        <v>19</v>
      </c>
      <c r="N96" s="14"/>
      <c r="O96" s="14"/>
      <c r="P96" s="14"/>
      <c r="Q96" s="14"/>
      <c r="R96" s="14"/>
      <c r="S96" s="14"/>
      <c r="T96" s="14"/>
      <c r="U96" s="14"/>
      <c r="V96" s="14"/>
      <c r="W96" s="80"/>
      <c r="AP96" s="3"/>
    </row>
    <row r="97" spans="1:42" s="281" customFormat="1" ht="20.100000000000001" customHeight="1" x14ac:dyDescent="0.25">
      <c r="A97" s="380"/>
      <c r="B97" s="380"/>
      <c r="C97" s="380"/>
      <c r="D97" s="380"/>
      <c r="E97" s="86" t="s">
        <v>250</v>
      </c>
      <c r="F97" s="288" t="s">
        <v>19</v>
      </c>
      <c r="G97" s="288" t="s">
        <v>19</v>
      </c>
      <c r="H97" s="283" t="s">
        <v>38</v>
      </c>
      <c r="I97" s="288" t="s">
        <v>416</v>
      </c>
      <c r="J97" s="288" t="s">
        <v>416</v>
      </c>
      <c r="K97" s="288" t="s">
        <v>19</v>
      </c>
      <c r="L97" s="288" t="s">
        <v>19</v>
      </c>
      <c r="M97" s="288" t="s">
        <v>19</v>
      </c>
      <c r="N97" s="14"/>
      <c r="O97" s="14"/>
      <c r="P97" s="14"/>
      <c r="Q97" s="14"/>
      <c r="R97" s="14"/>
      <c r="S97" s="14"/>
      <c r="T97" s="14"/>
      <c r="U97" s="14"/>
      <c r="V97" s="14"/>
      <c r="W97" s="80"/>
      <c r="AP97" s="3"/>
    </row>
    <row r="98" spans="1:42" s="281" customFormat="1" ht="20.100000000000001" customHeight="1" x14ac:dyDescent="0.25">
      <c r="A98" s="359"/>
      <c r="B98" s="359"/>
      <c r="C98" s="359"/>
      <c r="D98" s="359"/>
      <c r="E98" s="86" t="s">
        <v>32</v>
      </c>
      <c r="F98" s="288" t="s">
        <v>19</v>
      </c>
      <c r="G98" s="288" t="s">
        <v>19</v>
      </c>
      <c r="H98" s="283" t="s">
        <v>233</v>
      </c>
      <c r="I98" s="288" t="s">
        <v>39</v>
      </c>
      <c r="J98" s="288" t="s">
        <v>39</v>
      </c>
      <c r="K98" s="288" t="s">
        <v>19</v>
      </c>
      <c r="L98" s="288" t="s">
        <v>19</v>
      </c>
      <c r="M98" s="288" t="s">
        <v>19</v>
      </c>
      <c r="N98" s="14"/>
      <c r="O98" s="14"/>
      <c r="P98" s="14"/>
      <c r="Q98" s="14"/>
      <c r="R98" s="14"/>
      <c r="S98" s="14"/>
      <c r="T98" s="14"/>
      <c r="U98" s="14"/>
      <c r="V98" s="14"/>
      <c r="W98" s="80"/>
      <c r="AP98" s="3"/>
    </row>
    <row r="99" spans="1:42" s="281" customFormat="1" ht="63" customHeight="1" x14ac:dyDescent="0.25">
      <c r="A99" s="366">
        <v>1</v>
      </c>
      <c r="B99" s="366" t="s">
        <v>75</v>
      </c>
      <c r="C99" s="366" t="s">
        <v>76</v>
      </c>
      <c r="D99" s="366" t="s">
        <v>78</v>
      </c>
      <c r="E99" s="125" t="s">
        <v>508</v>
      </c>
      <c r="F99" s="102" t="s">
        <v>509</v>
      </c>
      <c r="G99" s="102" t="s">
        <v>25</v>
      </c>
      <c r="H99" s="101">
        <v>16</v>
      </c>
      <c r="I99" s="101">
        <v>0</v>
      </c>
      <c r="J99" s="101">
        <v>0</v>
      </c>
      <c r="K99" s="270">
        <v>960.9</v>
      </c>
      <c r="L99" s="270">
        <v>0</v>
      </c>
      <c r="M99" s="270">
        <v>0</v>
      </c>
      <c r="N99" s="14"/>
      <c r="O99" s="14"/>
      <c r="P99" s="14"/>
      <c r="Q99" s="14"/>
      <c r="R99" s="14"/>
      <c r="S99" s="14"/>
      <c r="T99" s="14"/>
      <c r="U99" s="14"/>
      <c r="V99" s="14"/>
      <c r="W99" s="80"/>
      <c r="AP99" s="3"/>
    </row>
    <row r="100" spans="1:42" s="281" customFormat="1" ht="20.100000000000001" customHeight="1" x14ac:dyDescent="0.25">
      <c r="A100" s="367"/>
      <c r="B100" s="367"/>
      <c r="C100" s="367"/>
      <c r="D100" s="367"/>
      <c r="E100" s="86" t="s">
        <v>510</v>
      </c>
      <c r="F100" s="288" t="s">
        <v>19</v>
      </c>
      <c r="G100" s="288" t="s">
        <v>19</v>
      </c>
      <c r="H100" s="280" t="s">
        <v>232</v>
      </c>
      <c r="I100" s="237" t="s">
        <v>19</v>
      </c>
      <c r="J100" s="237" t="s">
        <v>19</v>
      </c>
      <c r="K100" s="237" t="s">
        <v>19</v>
      </c>
      <c r="L100" s="237" t="s">
        <v>19</v>
      </c>
      <c r="M100" s="237" t="s">
        <v>19</v>
      </c>
      <c r="N100" s="14"/>
      <c r="O100" s="14"/>
      <c r="P100" s="14"/>
      <c r="Q100" s="14"/>
      <c r="R100" s="14"/>
      <c r="S100" s="14"/>
      <c r="T100" s="14"/>
      <c r="U100" s="14"/>
      <c r="V100" s="14"/>
      <c r="W100" s="80"/>
      <c r="AP100" s="3"/>
    </row>
    <row r="101" spans="1:42" s="281" customFormat="1" ht="20.100000000000001" customHeight="1" x14ac:dyDescent="0.25">
      <c r="A101" s="368"/>
      <c r="B101" s="368"/>
      <c r="C101" s="368"/>
      <c r="D101" s="368"/>
      <c r="E101" s="86" t="s">
        <v>511</v>
      </c>
      <c r="F101" s="288" t="s">
        <v>19</v>
      </c>
      <c r="G101" s="288" t="s">
        <v>19</v>
      </c>
      <c r="H101" s="280" t="s">
        <v>39</v>
      </c>
      <c r="I101" s="237" t="s">
        <v>19</v>
      </c>
      <c r="J101" s="237" t="s">
        <v>19</v>
      </c>
      <c r="K101" s="237" t="s">
        <v>19</v>
      </c>
      <c r="L101" s="237" t="s">
        <v>19</v>
      </c>
      <c r="M101" s="237" t="s">
        <v>19</v>
      </c>
      <c r="N101" s="14"/>
      <c r="O101" s="14"/>
      <c r="P101" s="14"/>
      <c r="Q101" s="14"/>
      <c r="R101" s="14"/>
      <c r="S101" s="14"/>
      <c r="T101" s="14"/>
      <c r="U101" s="14"/>
      <c r="V101" s="14"/>
      <c r="W101" s="80"/>
      <c r="AP101" s="3"/>
    </row>
    <row r="102" spans="1:42" s="5" customFormat="1" ht="50.1" customHeight="1" x14ac:dyDescent="0.25">
      <c r="A102" s="152">
        <v>1</v>
      </c>
      <c r="B102" s="151" t="s">
        <v>75</v>
      </c>
      <c r="C102" s="151" t="s">
        <v>79</v>
      </c>
      <c r="D102" s="151" t="s">
        <v>36</v>
      </c>
      <c r="E102" s="158" t="s">
        <v>253</v>
      </c>
      <c r="F102" s="151" t="s">
        <v>372</v>
      </c>
      <c r="G102" s="151" t="s">
        <v>25</v>
      </c>
      <c r="H102" s="151">
        <f>H103+H107</f>
        <v>12</v>
      </c>
      <c r="I102" s="152">
        <v>30</v>
      </c>
      <c r="J102" s="152">
        <v>18</v>
      </c>
      <c r="K102" s="153">
        <f>K103+K107</f>
        <v>6858.4400000000005</v>
      </c>
      <c r="L102" s="153">
        <v>16000</v>
      </c>
      <c r="M102" s="153">
        <v>10000</v>
      </c>
      <c r="N102" s="281"/>
      <c r="O102" s="281"/>
      <c r="P102" s="281"/>
      <c r="Q102" s="281"/>
      <c r="R102" s="281"/>
      <c r="S102" s="281"/>
      <c r="T102" s="281"/>
      <c r="U102" s="281"/>
      <c r="V102" s="281"/>
      <c r="W102" s="281"/>
      <c r="X102" s="281"/>
      <c r="Y102" s="281"/>
      <c r="Z102" s="281"/>
      <c r="AA102" s="281"/>
      <c r="AB102" s="281"/>
      <c r="AC102" s="281"/>
      <c r="AD102" s="281"/>
      <c r="AE102" s="281"/>
      <c r="AF102" s="281"/>
      <c r="AG102" s="281"/>
      <c r="AH102" s="281"/>
      <c r="AI102" s="281"/>
      <c r="AJ102" s="281"/>
      <c r="AK102" s="281"/>
      <c r="AL102" s="281"/>
      <c r="AM102" s="281"/>
      <c r="AN102" s="281"/>
      <c r="AO102" s="281"/>
      <c r="AP102" s="3"/>
    </row>
    <row r="103" spans="1:42" s="5" customFormat="1" ht="39.950000000000003" customHeight="1" x14ac:dyDescent="0.25">
      <c r="A103" s="473">
        <v>1</v>
      </c>
      <c r="B103" s="360" t="s">
        <v>75</v>
      </c>
      <c r="C103" s="360" t="s">
        <v>79</v>
      </c>
      <c r="D103" s="360" t="s">
        <v>36</v>
      </c>
      <c r="E103" s="125" t="s">
        <v>254</v>
      </c>
      <c r="F103" s="102" t="s">
        <v>372</v>
      </c>
      <c r="G103" s="102" t="s">
        <v>25</v>
      </c>
      <c r="H103" s="101">
        <v>8</v>
      </c>
      <c r="I103" s="101">
        <v>0</v>
      </c>
      <c r="J103" s="101">
        <v>0</v>
      </c>
      <c r="K103" s="285">
        <v>4673.6000000000004</v>
      </c>
      <c r="L103" s="286">
        <v>0</v>
      </c>
      <c r="M103" s="286">
        <v>0</v>
      </c>
      <c r="N103" s="281"/>
      <c r="O103" s="281"/>
      <c r="P103" s="281"/>
      <c r="Q103" s="281"/>
      <c r="R103" s="281"/>
      <c r="S103" s="281"/>
      <c r="T103" s="281"/>
      <c r="U103" s="281"/>
      <c r="V103" s="281"/>
      <c r="W103" s="281"/>
      <c r="X103" s="281"/>
      <c r="Y103" s="281"/>
      <c r="Z103" s="281"/>
      <c r="AA103" s="281"/>
      <c r="AB103" s="281"/>
      <c r="AC103" s="281"/>
      <c r="AD103" s="281"/>
      <c r="AE103" s="281"/>
      <c r="AF103" s="281"/>
      <c r="AG103" s="281"/>
      <c r="AH103" s="281"/>
      <c r="AI103" s="281"/>
      <c r="AJ103" s="281"/>
      <c r="AK103" s="281"/>
      <c r="AL103" s="281"/>
      <c r="AM103" s="281"/>
      <c r="AN103" s="281"/>
      <c r="AO103" s="281"/>
      <c r="AP103" s="3"/>
    </row>
    <row r="104" spans="1:42" s="5" customFormat="1" ht="30" customHeight="1" x14ac:dyDescent="0.25">
      <c r="A104" s="380"/>
      <c r="B104" s="380"/>
      <c r="C104" s="380"/>
      <c r="D104" s="380"/>
      <c r="E104" s="86" t="s">
        <v>275</v>
      </c>
      <c r="F104" s="288" t="s">
        <v>19</v>
      </c>
      <c r="G104" s="288" t="s">
        <v>19</v>
      </c>
      <c r="H104" s="288" t="s">
        <v>59</v>
      </c>
      <c r="I104" s="280" t="s">
        <v>19</v>
      </c>
      <c r="J104" s="280" t="s">
        <v>19</v>
      </c>
      <c r="K104" s="288" t="s">
        <v>19</v>
      </c>
      <c r="L104" s="288" t="s">
        <v>19</v>
      </c>
      <c r="M104" s="288" t="s">
        <v>19</v>
      </c>
      <c r="N104" s="281"/>
      <c r="O104" s="281"/>
      <c r="P104" s="281"/>
      <c r="Q104" s="281"/>
      <c r="R104" s="281"/>
      <c r="S104" s="281"/>
      <c r="T104" s="281"/>
      <c r="U104" s="281"/>
      <c r="V104" s="281"/>
      <c r="W104" s="281"/>
      <c r="X104" s="281"/>
      <c r="Y104" s="281"/>
      <c r="Z104" s="281"/>
      <c r="AA104" s="281"/>
      <c r="AB104" s="281"/>
      <c r="AC104" s="281"/>
      <c r="AD104" s="281"/>
      <c r="AE104" s="281"/>
      <c r="AF104" s="281"/>
      <c r="AG104" s="281"/>
      <c r="AH104" s="281"/>
      <c r="AI104" s="281"/>
      <c r="AJ104" s="281"/>
      <c r="AK104" s="281"/>
      <c r="AL104" s="281"/>
      <c r="AM104" s="281"/>
      <c r="AN104" s="281"/>
      <c r="AO104" s="281"/>
      <c r="AP104" s="3"/>
    </row>
    <row r="105" spans="1:42" s="5" customFormat="1" ht="30" customHeight="1" x14ac:dyDescent="0.25">
      <c r="A105" s="380"/>
      <c r="B105" s="380"/>
      <c r="C105" s="380"/>
      <c r="D105" s="380"/>
      <c r="E105" s="86" t="s">
        <v>255</v>
      </c>
      <c r="F105" s="288" t="s">
        <v>19</v>
      </c>
      <c r="G105" s="288" t="s">
        <v>19</v>
      </c>
      <c r="H105" s="288" t="s">
        <v>230</v>
      </c>
      <c r="I105" s="280" t="s">
        <v>19</v>
      </c>
      <c r="J105" s="280" t="s">
        <v>19</v>
      </c>
      <c r="K105" s="288" t="s">
        <v>19</v>
      </c>
      <c r="L105" s="288" t="s">
        <v>19</v>
      </c>
      <c r="M105" s="288" t="s">
        <v>19</v>
      </c>
      <c r="N105" s="281"/>
      <c r="O105" s="281"/>
      <c r="P105" s="281"/>
      <c r="Q105" s="281"/>
      <c r="R105" s="281"/>
      <c r="S105" s="281"/>
      <c r="T105" s="281"/>
      <c r="U105" s="281"/>
      <c r="V105" s="281"/>
      <c r="W105" s="281"/>
      <c r="X105" s="281"/>
      <c r="Y105" s="281"/>
      <c r="Z105" s="281"/>
      <c r="AA105" s="281"/>
      <c r="AB105" s="281"/>
      <c r="AC105" s="281"/>
      <c r="AD105" s="281"/>
      <c r="AE105" s="281"/>
      <c r="AF105" s="281"/>
      <c r="AG105" s="281"/>
      <c r="AH105" s="281"/>
      <c r="AI105" s="281"/>
      <c r="AJ105" s="281"/>
      <c r="AK105" s="281"/>
      <c r="AL105" s="281"/>
      <c r="AM105" s="281"/>
      <c r="AN105" s="281"/>
      <c r="AO105" s="281"/>
      <c r="AP105" s="3"/>
    </row>
    <row r="106" spans="1:42" s="5" customFormat="1" ht="30" customHeight="1" x14ac:dyDescent="0.25">
      <c r="A106" s="359"/>
      <c r="B106" s="359"/>
      <c r="C106" s="359"/>
      <c r="D106" s="359"/>
      <c r="E106" s="86" t="s">
        <v>256</v>
      </c>
      <c r="F106" s="288" t="s">
        <v>19</v>
      </c>
      <c r="G106" s="288" t="s">
        <v>19</v>
      </c>
      <c r="H106" s="288" t="s">
        <v>39</v>
      </c>
      <c r="I106" s="280" t="s">
        <v>19</v>
      </c>
      <c r="J106" s="280" t="s">
        <v>19</v>
      </c>
      <c r="K106" s="288" t="s">
        <v>19</v>
      </c>
      <c r="L106" s="288" t="s">
        <v>19</v>
      </c>
      <c r="M106" s="288" t="s">
        <v>19</v>
      </c>
      <c r="N106" s="281"/>
      <c r="O106" s="281"/>
      <c r="P106" s="281"/>
      <c r="Q106" s="281"/>
      <c r="R106" s="281"/>
      <c r="S106" s="281"/>
      <c r="T106" s="281"/>
      <c r="U106" s="281"/>
      <c r="V106" s="281"/>
      <c r="W106" s="281"/>
      <c r="X106" s="281"/>
      <c r="Y106" s="281"/>
      <c r="Z106" s="281"/>
      <c r="AA106" s="281"/>
      <c r="AB106" s="281"/>
      <c r="AC106" s="281"/>
      <c r="AD106" s="281"/>
      <c r="AE106" s="281"/>
      <c r="AF106" s="281"/>
      <c r="AG106" s="281"/>
      <c r="AH106" s="281"/>
      <c r="AI106" s="281"/>
      <c r="AJ106" s="281"/>
      <c r="AK106" s="281"/>
      <c r="AL106" s="281"/>
      <c r="AM106" s="281"/>
      <c r="AN106" s="281"/>
      <c r="AO106" s="281"/>
      <c r="AP106" s="3"/>
    </row>
    <row r="107" spans="1:42" s="5" customFormat="1" ht="39.950000000000003" customHeight="1" x14ac:dyDescent="0.25">
      <c r="A107" s="473">
        <v>1</v>
      </c>
      <c r="B107" s="360" t="s">
        <v>75</v>
      </c>
      <c r="C107" s="360" t="s">
        <v>79</v>
      </c>
      <c r="D107" s="360" t="s">
        <v>36</v>
      </c>
      <c r="E107" s="125" t="s">
        <v>512</v>
      </c>
      <c r="F107" s="102" t="s">
        <v>372</v>
      </c>
      <c r="G107" s="102" t="s">
        <v>25</v>
      </c>
      <c r="H107" s="101">
        <v>4</v>
      </c>
      <c r="I107" s="101">
        <v>0</v>
      </c>
      <c r="J107" s="101">
        <v>0</v>
      </c>
      <c r="K107" s="285">
        <v>2184.84</v>
      </c>
      <c r="L107" s="286">
        <v>0</v>
      </c>
      <c r="M107" s="286">
        <v>0</v>
      </c>
      <c r="N107" s="281"/>
      <c r="O107" s="281"/>
      <c r="P107" s="281"/>
      <c r="Q107" s="281"/>
      <c r="R107" s="281"/>
      <c r="S107" s="281"/>
      <c r="T107" s="281"/>
      <c r="U107" s="281"/>
      <c r="V107" s="281"/>
      <c r="W107" s="281"/>
      <c r="X107" s="281"/>
      <c r="Y107" s="281"/>
      <c r="Z107" s="281"/>
      <c r="AA107" s="281"/>
      <c r="AB107" s="281"/>
      <c r="AC107" s="281"/>
      <c r="AD107" s="281"/>
      <c r="AE107" s="281"/>
      <c r="AF107" s="281"/>
      <c r="AG107" s="281"/>
      <c r="AH107" s="281"/>
      <c r="AI107" s="281"/>
      <c r="AJ107" s="281"/>
      <c r="AK107" s="281"/>
      <c r="AL107" s="281"/>
      <c r="AM107" s="281"/>
      <c r="AN107" s="281"/>
      <c r="AO107" s="281"/>
      <c r="AP107" s="3"/>
    </row>
    <row r="108" spans="1:42" s="5" customFormat="1" ht="30" customHeight="1" x14ac:dyDescent="0.25">
      <c r="A108" s="380"/>
      <c r="B108" s="380"/>
      <c r="C108" s="380"/>
      <c r="D108" s="380"/>
      <c r="E108" s="86" t="s">
        <v>275</v>
      </c>
      <c r="F108" s="288" t="s">
        <v>19</v>
      </c>
      <c r="G108" s="288" t="s">
        <v>19</v>
      </c>
      <c r="H108" s="288" t="s">
        <v>59</v>
      </c>
      <c r="I108" s="280" t="s">
        <v>19</v>
      </c>
      <c r="J108" s="280" t="s">
        <v>19</v>
      </c>
      <c r="K108" s="288" t="s">
        <v>19</v>
      </c>
      <c r="L108" s="288" t="s">
        <v>19</v>
      </c>
      <c r="M108" s="288" t="s">
        <v>19</v>
      </c>
      <c r="N108" s="281"/>
      <c r="O108" s="281"/>
      <c r="P108" s="281"/>
      <c r="Q108" s="281"/>
      <c r="R108" s="281"/>
      <c r="S108" s="281"/>
      <c r="T108" s="281"/>
      <c r="U108" s="281"/>
      <c r="V108" s="281"/>
      <c r="W108" s="281"/>
      <c r="X108" s="281"/>
      <c r="Y108" s="281"/>
      <c r="Z108" s="281"/>
      <c r="AA108" s="281"/>
      <c r="AB108" s="281"/>
      <c r="AC108" s="281"/>
      <c r="AD108" s="281"/>
      <c r="AE108" s="281"/>
      <c r="AF108" s="281"/>
      <c r="AG108" s="281"/>
      <c r="AH108" s="281"/>
      <c r="AI108" s="281"/>
      <c r="AJ108" s="281"/>
      <c r="AK108" s="281"/>
      <c r="AL108" s="281"/>
      <c r="AM108" s="281"/>
      <c r="AN108" s="281"/>
      <c r="AO108" s="281"/>
      <c r="AP108" s="3"/>
    </row>
    <row r="109" spans="1:42" s="5" customFormat="1" ht="30" customHeight="1" x14ac:dyDescent="0.25">
      <c r="A109" s="380"/>
      <c r="B109" s="380"/>
      <c r="C109" s="380"/>
      <c r="D109" s="380"/>
      <c r="E109" s="86" t="s">
        <v>255</v>
      </c>
      <c r="F109" s="288" t="s">
        <v>19</v>
      </c>
      <c r="G109" s="288" t="s">
        <v>19</v>
      </c>
      <c r="H109" s="288" t="s">
        <v>230</v>
      </c>
      <c r="I109" s="280" t="s">
        <v>19</v>
      </c>
      <c r="J109" s="280" t="s">
        <v>19</v>
      </c>
      <c r="K109" s="288" t="s">
        <v>19</v>
      </c>
      <c r="L109" s="288" t="s">
        <v>19</v>
      </c>
      <c r="M109" s="288" t="s">
        <v>19</v>
      </c>
      <c r="N109" s="281"/>
      <c r="O109" s="281"/>
      <c r="P109" s="281"/>
      <c r="Q109" s="281"/>
      <c r="R109" s="281"/>
      <c r="S109" s="281"/>
      <c r="T109" s="281"/>
      <c r="U109" s="281"/>
      <c r="V109" s="281"/>
      <c r="W109" s="281"/>
      <c r="X109" s="281"/>
      <c r="Y109" s="281"/>
      <c r="Z109" s="281"/>
      <c r="AA109" s="281"/>
      <c r="AB109" s="281"/>
      <c r="AC109" s="281"/>
      <c r="AD109" s="281"/>
      <c r="AE109" s="281"/>
      <c r="AF109" s="281"/>
      <c r="AG109" s="281"/>
      <c r="AH109" s="281"/>
      <c r="AI109" s="281"/>
      <c r="AJ109" s="281"/>
      <c r="AK109" s="281"/>
      <c r="AL109" s="281"/>
      <c r="AM109" s="281"/>
      <c r="AN109" s="281"/>
      <c r="AO109" s="281"/>
      <c r="AP109" s="3"/>
    </row>
    <row r="110" spans="1:42" s="5" customFormat="1" ht="30" customHeight="1" x14ac:dyDescent="0.25">
      <c r="A110" s="359"/>
      <c r="B110" s="359"/>
      <c r="C110" s="359"/>
      <c r="D110" s="359"/>
      <c r="E110" s="86" t="s">
        <v>256</v>
      </c>
      <c r="F110" s="288" t="s">
        <v>19</v>
      </c>
      <c r="G110" s="288" t="s">
        <v>19</v>
      </c>
      <c r="H110" s="288" t="s">
        <v>39</v>
      </c>
      <c r="I110" s="280" t="s">
        <v>19</v>
      </c>
      <c r="J110" s="280" t="s">
        <v>19</v>
      </c>
      <c r="K110" s="288" t="s">
        <v>19</v>
      </c>
      <c r="L110" s="288" t="s">
        <v>19</v>
      </c>
      <c r="M110" s="288" t="s">
        <v>19</v>
      </c>
      <c r="N110" s="281"/>
      <c r="O110" s="281"/>
      <c r="P110" s="281"/>
      <c r="Q110" s="281"/>
      <c r="R110" s="281"/>
      <c r="S110" s="281"/>
      <c r="T110" s="281"/>
      <c r="U110" s="281"/>
      <c r="V110" s="281"/>
      <c r="W110" s="281"/>
      <c r="X110" s="281"/>
      <c r="Y110" s="281"/>
      <c r="Z110" s="281"/>
      <c r="AA110" s="281"/>
      <c r="AB110" s="281"/>
      <c r="AC110" s="281"/>
      <c r="AD110" s="281"/>
      <c r="AE110" s="281"/>
      <c r="AF110" s="281"/>
      <c r="AG110" s="281"/>
      <c r="AH110" s="281"/>
      <c r="AI110" s="281"/>
      <c r="AJ110" s="281"/>
      <c r="AK110" s="281"/>
      <c r="AL110" s="281"/>
      <c r="AM110" s="281"/>
      <c r="AN110" s="281"/>
      <c r="AO110" s="281"/>
      <c r="AP110" s="3"/>
    </row>
    <row r="111" spans="1:42" s="5" customFormat="1" ht="39.950000000000003" customHeight="1" x14ac:dyDescent="0.25">
      <c r="A111" s="473">
        <v>1</v>
      </c>
      <c r="B111" s="360" t="s">
        <v>75</v>
      </c>
      <c r="C111" s="360" t="s">
        <v>79</v>
      </c>
      <c r="D111" s="360" t="s">
        <v>36</v>
      </c>
      <c r="E111" s="125" t="s">
        <v>257</v>
      </c>
      <c r="F111" s="102" t="s">
        <v>372</v>
      </c>
      <c r="G111" s="102" t="s">
        <v>25</v>
      </c>
      <c r="H111" s="101">
        <v>0</v>
      </c>
      <c r="I111" s="101">
        <v>30</v>
      </c>
      <c r="J111" s="101">
        <v>0</v>
      </c>
      <c r="K111" s="285">
        <v>0</v>
      </c>
      <c r="L111" s="286">
        <v>16000</v>
      </c>
      <c r="M111" s="286">
        <v>0</v>
      </c>
      <c r="N111" s="281"/>
      <c r="O111" s="281"/>
      <c r="P111" s="281"/>
      <c r="Q111" s="281"/>
      <c r="R111" s="281"/>
      <c r="S111" s="281"/>
      <c r="T111" s="281"/>
      <c r="U111" s="281"/>
      <c r="V111" s="281"/>
      <c r="W111" s="281"/>
      <c r="X111" s="281"/>
      <c r="Y111" s="281"/>
      <c r="Z111" s="281"/>
      <c r="AA111" s="281"/>
      <c r="AB111" s="281"/>
      <c r="AC111" s="281"/>
      <c r="AD111" s="281"/>
      <c r="AE111" s="281"/>
      <c r="AF111" s="281"/>
      <c r="AG111" s="281"/>
      <c r="AH111" s="281"/>
      <c r="AI111" s="281"/>
      <c r="AJ111" s="281"/>
      <c r="AK111" s="281"/>
      <c r="AL111" s="281"/>
      <c r="AM111" s="281"/>
      <c r="AN111" s="281"/>
      <c r="AO111" s="281"/>
      <c r="AP111" s="3"/>
    </row>
    <row r="112" spans="1:42" s="5" customFormat="1" ht="30" customHeight="1" x14ac:dyDescent="0.25">
      <c r="A112" s="380"/>
      <c r="B112" s="380"/>
      <c r="C112" s="380"/>
      <c r="D112" s="380"/>
      <c r="E112" s="86" t="s">
        <v>275</v>
      </c>
      <c r="F112" s="288" t="s">
        <v>19</v>
      </c>
      <c r="G112" s="288" t="s">
        <v>19</v>
      </c>
      <c r="H112" s="288" t="s">
        <v>19</v>
      </c>
      <c r="I112" s="280" t="s">
        <v>59</v>
      </c>
      <c r="J112" s="280" t="s">
        <v>19</v>
      </c>
      <c r="K112" s="288" t="s">
        <v>19</v>
      </c>
      <c r="L112" s="288" t="s">
        <v>19</v>
      </c>
      <c r="M112" s="288" t="s">
        <v>19</v>
      </c>
      <c r="N112" s="281"/>
      <c r="O112" s="281"/>
      <c r="P112" s="281"/>
      <c r="Q112" s="281"/>
      <c r="R112" s="281"/>
      <c r="S112" s="281"/>
      <c r="T112" s="281"/>
      <c r="U112" s="281"/>
      <c r="V112" s="281"/>
      <c r="W112" s="281"/>
      <c r="X112" s="281"/>
      <c r="Y112" s="281"/>
      <c r="Z112" s="281"/>
      <c r="AA112" s="281"/>
      <c r="AB112" s="281"/>
      <c r="AC112" s="281"/>
      <c r="AD112" s="281"/>
      <c r="AE112" s="281"/>
      <c r="AF112" s="281"/>
      <c r="AG112" s="281"/>
      <c r="AH112" s="281"/>
      <c r="AI112" s="281"/>
      <c r="AJ112" s="281"/>
      <c r="AK112" s="281"/>
      <c r="AL112" s="281"/>
      <c r="AM112" s="281"/>
      <c r="AN112" s="281"/>
      <c r="AO112" s="281"/>
      <c r="AP112" s="3"/>
    </row>
    <row r="113" spans="1:42" s="5" customFormat="1" ht="30" customHeight="1" x14ac:dyDescent="0.25">
      <c r="A113" s="380"/>
      <c r="B113" s="380"/>
      <c r="C113" s="380"/>
      <c r="D113" s="380"/>
      <c r="E113" s="86" t="s">
        <v>255</v>
      </c>
      <c r="F113" s="288" t="s">
        <v>19</v>
      </c>
      <c r="G113" s="288" t="s">
        <v>19</v>
      </c>
      <c r="H113" s="288" t="s">
        <v>19</v>
      </c>
      <c r="I113" s="280" t="s">
        <v>230</v>
      </c>
      <c r="J113" s="280" t="s">
        <v>19</v>
      </c>
      <c r="K113" s="288" t="s">
        <v>19</v>
      </c>
      <c r="L113" s="288" t="s">
        <v>19</v>
      </c>
      <c r="M113" s="288" t="s">
        <v>19</v>
      </c>
      <c r="N113" s="281"/>
      <c r="O113" s="281"/>
      <c r="P113" s="281"/>
      <c r="Q113" s="281"/>
      <c r="R113" s="281"/>
      <c r="S113" s="281"/>
      <c r="T113" s="281"/>
      <c r="U113" s="281"/>
      <c r="V113" s="281"/>
      <c r="W113" s="281"/>
      <c r="X113" s="281"/>
      <c r="Y113" s="281"/>
      <c r="Z113" s="281"/>
      <c r="AA113" s="281"/>
      <c r="AB113" s="281"/>
      <c r="AC113" s="281"/>
      <c r="AD113" s="281"/>
      <c r="AE113" s="281"/>
      <c r="AF113" s="281"/>
      <c r="AG113" s="281"/>
      <c r="AH113" s="281"/>
      <c r="AI113" s="281"/>
      <c r="AJ113" s="281"/>
      <c r="AK113" s="281"/>
      <c r="AL113" s="281"/>
      <c r="AM113" s="281"/>
      <c r="AN113" s="281"/>
      <c r="AO113" s="281"/>
      <c r="AP113" s="3"/>
    </row>
    <row r="114" spans="1:42" s="5" customFormat="1" ht="30" customHeight="1" x14ac:dyDescent="0.25">
      <c r="A114" s="359"/>
      <c r="B114" s="359"/>
      <c r="C114" s="359"/>
      <c r="D114" s="359"/>
      <c r="E114" s="86" t="s">
        <v>256</v>
      </c>
      <c r="F114" s="288" t="s">
        <v>19</v>
      </c>
      <c r="G114" s="288" t="s">
        <v>19</v>
      </c>
      <c r="H114" s="288" t="s">
        <v>19</v>
      </c>
      <c r="I114" s="280" t="s">
        <v>39</v>
      </c>
      <c r="J114" s="280" t="s">
        <v>19</v>
      </c>
      <c r="K114" s="288" t="s">
        <v>19</v>
      </c>
      <c r="L114" s="288" t="s">
        <v>19</v>
      </c>
      <c r="M114" s="288" t="s">
        <v>19</v>
      </c>
      <c r="N114" s="281"/>
      <c r="O114" s="281"/>
      <c r="P114" s="281"/>
      <c r="Q114" s="281"/>
      <c r="R114" s="281"/>
      <c r="S114" s="281"/>
      <c r="T114" s="281"/>
      <c r="U114" s="281"/>
      <c r="V114" s="281"/>
      <c r="W114" s="281"/>
      <c r="X114" s="281"/>
      <c r="Y114" s="281"/>
      <c r="Z114" s="281"/>
      <c r="AA114" s="281"/>
      <c r="AB114" s="281"/>
      <c r="AC114" s="281"/>
      <c r="AD114" s="281"/>
      <c r="AE114" s="281"/>
      <c r="AF114" s="281"/>
      <c r="AG114" s="281"/>
      <c r="AH114" s="281"/>
      <c r="AI114" s="281"/>
      <c r="AJ114" s="281"/>
      <c r="AK114" s="281"/>
      <c r="AL114" s="281"/>
      <c r="AM114" s="281"/>
      <c r="AN114" s="281"/>
      <c r="AO114" s="281"/>
      <c r="AP114" s="3"/>
    </row>
    <row r="115" spans="1:42" s="5" customFormat="1" ht="39.950000000000003" customHeight="1" x14ac:dyDescent="0.25">
      <c r="A115" s="473">
        <v>1</v>
      </c>
      <c r="B115" s="360" t="s">
        <v>75</v>
      </c>
      <c r="C115" s="360" t="s">
        <v>79</v>
      </c>
      <c r="D115" s="360" t="s">
        <v>36</v>
      </c>
      <c r="E115" s="125" t="s">
        <v>258</v>
      </c>
      <c r="F115" s="102" t="s">
        <v>372</v>
      </c>
      <c r="G115" s="102" t="s">
        <v>25</v>
      </c>
      <c r="H115" s="101">
        <v>0</v>
      </c>
      <c r="I115" s="101">
        <v>0</v>
      </c>
      <c r="J115" s="101">
        <v>18</v>
      </c>
      <c r="K115" s="285">
        <v>0</v>
      </c>
      <c r="L115" s="286">
        <v>0</v>
      </c>
      <c r="M115" s="286">
        <v>10000</v>
      </c>
      <c r="N115" s="281"/>
      <c r="O115" s="281"/>
      <c r="P115" s="281"/>
      <c r="Q115" s="281"/>
      <c r="R115" s="281"/>
      <c r="S115" s="281"/>
      <c r="T115" s="281"/>
      <c r="U115" s="281"/>
      <c r="V115" s="281"/>
      <c r="W115" s="281"/>
      <c r="X115" s="281"/>
      <c r="Y115" s="281"/>
      <c r="Z115" s="281"/>
      <c r="AA115" s="281"/>
      <c r="AB115" s="281"/>
      <c r="AC115" s="281"/>
      <c r="AD115" s="281"/>
      <c r="AE115" s="281"/>
      <c r="AF115" s="281"/>
      <c r="AG115" s="281"/>
      <c r="AH115" s="281"/>
      <c r="AI115" s="281"/>
      <c r="AJ115" s="281"/>
      <c r="AK115" s="281"/>
      <c r="AL115" s="281"/>
      <c r="AM115" s="281"/>
      <c r="AN115" s="281"/>
      <c r="AO115" s="281"/>
      <c r="AP115" s="3"/>
    </row>
    <row r="116" spans="1:42" ht="30" customHeight="1" x14ac:dyDescent="0.25">
      <c r="A116" s="380"/>
      <c r="B116" s="380"/>
      <c r="C116" s="380"/>
      <c r="D116" s="380"/>
      <c r="E116" s="86" t="s">
        <v>275</v>
      </c>
      <c r="F116" s="288" t="s">
        <v>19</v>
      </c>
      <c r="G116" s="288" t="s">
        <v>19</v>
      </c>
      <c r="H116" s="288" t="s">
        <v>19</v>
      </c>
      <c r="I116" s="280" t="s">
        <v>19</v>
      </c>
      <c r="J116" s="280" t="s">
        <v>59</v>
      </c>
      <c r="K116" s="288" t="s">
        <v>19</v>
      </c>
      <c r="L116" s="288" t="s">
        <v>19</v>
      </c>
      <c r="M116" s="288" t="s">
        <v>19</v>
      </c>
    </row>
    <row r="117" spans="1:42" ht="30" customHeight="1" x14ac:dyDescent="0.25">
      <c r="A117" s="380"/>
      <c r="B117" s="380"/>
      <c r="C117" s="380"/>
      <c r="D117" s="380"/>
      <c r="E117" s="86" t="s">
        <v>255</v>
      </c>
      <c r="F117" s="288" t="s">
        <v>19</v>
      </c>
      <c r="G117" s="288" t="s">
        <v>19</v>
      </c>
      <c r="H117" s="288" t="s">
        <v>19</v>
      </c>
      <c r="I117" s="280" t="s">
        <v>19</v>
      </c>
      <c r="J117" s="280" t="s">
        <v>230</v>
      </c>
      <c r="K117" s="288" t="s">
        <v>19</v>
      </c>
      <c r="L117" s="288" t="s">
        <v>19</v>
      </c>
      <c r="M117" s="288" t="s">
        <v>19</v>
      </c>
    </row>
    <row r="118" spans="1:42" ht="30" customHeight="1" x14ac:dyDescent="0.25">
      <c r="A118" s="359"/>
      <c r="B118" s="359"/>
      <c r="C118" s="359"/>
      <c r="D118" s="359"/>
      <c r="E118" s="86" t="s">
        <v>256</v>
      </c>
      <c r="F118" s="288" t="s">
        <v>19</v>
      </c>
      <c r="G118" s="288" t="s">
        <v>19</v>
      </c>
      <c r="H118" s="288" t="s">
        <v>19</v>
      </c>
      <c r="I118" s="280" t="s">
        <v>19</v>
      </c>
      <c r="J118" s="280" t="s">
        <v>39</v>
      </c>
      <c r="K118" s="288" t="s">
        <v>19</v>
      </c>
      <c r="L118" s="288" t="s">
        <v>19</v>
      </c>
      <c r="M118" s="288" t="s">
        <v>19</v>
      </c>
    </row>
    <row r="119" spans="1:42" ht="50.1" customHeight="1" x14ac:dyDescent="0.25">
      <c r="A119" s="152">
        <v>1</v>
      </c>
      <c r="B119" s="151" t="s">
        <v>75</v>
      </c>
      <c r="C119" s="151" t="s">
        <v>513</v>
      </c>
      <c r="D119" s="151" t="s">
        <v>78</v>
      </c>
      <c r="E119" s="158" t="s">
        <v>514</v>
      </c>
      <c r="F119" s="151" t="s">
        <v>515</v>
      </c>
      <c r="G119" s="151" t="s">
        <v>25</v>
      </c>
      <c r="H119" s="151">
        <f>H120+H123+H126+H129+H132+H135+H138+H141+H144+H147</f>
        <v>10</v>
      </c>
      <c r="I119" s="152">
        <v>0</v>
      </c>
      <c r="J119" s="152">
        <v>0</v>
      </c>
      <c r="K119" s="153">
        <f>SUM(K120:K149)</f>
        <v>25524.86</v>
      </c>
      <c r="L119" s="153">
        <v>0</v>
      </c>
      <c r="M119" s="153">
        <v>0</v>
      </c>
    </row>
    <row r="120" spans="1:42" ht="50.1" customHeight="1" x14ac:dyDescent="0.25">
      <c r="A120" s="473">
        <v>1</v>
      </c>
      <c r="B120" s="360" t="s">
        <v>75</v>
      </c>
      <c r="C120" s="360" t="s">
        <v>513</v>
      </c>
      <c r="D120" s="360" t="s">
        <v>78</v>
      </c>
      <c r="E120" s="125" t="s">
        <v>565</v>
      </c>
      <c r="F120" s="102" t="s">
        <v>515</v>
      </c>
      <c r="G120" s="102" t="s">
        <v>25</v>
      </c>
      <c r="H120" s="101">
        <v>1</v>
      </c>
      <c r="I120" s="101">
        <v>0</v>
      </c>
      <c r="J120" s="101">
        <v>0</v>
      </c>
      <c r="K120" s="285">
        <v>3183.7</v>
      </c>
      <c r="L120" s="286">
        <v>0</v>
      </c>
      <c r="M120" s="286">
        <v>0</v>
      </c>
    </row>
    <row r="121" spans="1:42" ht="20.100000000000001" customHeight="1" x14ac:dyDescent="0.25">
      <c r="A121" s="380"/>
      <c r="B121" s="380"/>
      <c r="C121" s="380"/>
      <c r="D121" s="380"/>
      <c r="E121" s="86" t="s">
        <v>516</v>
      </c>
      <c r="F121" s="288" t="s">
        <v>19</v>
      </c>
      <c r="G121" s="288"/>
      <c r="H121" s="288" t="s">
        <v>59</v>
      </c>
      <c r="I121" s="288" t="s">
        <v>19</v>
      </c>
      <c r="J121" s="288" t="s">
        <v>19</v>
      </c>
      <c r="K121" s="288" t="s">
        <v>19</v>
      </c>
      <c r="L121" s="288" t="s">
        <v>19</v>
      </c>
      <c r="M121" s="288" t="s">
        <v>19</v>
      </c>
    </row>
    <row r="122" spans="1:42" ht="20.100000000000001" customHeight="1" x14ac:dyDescent="0.25">
      <c r="A122" s="380"/>
      <c r="B122" s="380"/>
      <c r="C122" s="380"/>
      <c r="D122" s="380"/>
      <c r="E122" s="86" t="s">
        <v>517</v>
      </c>
      <c r="F122" s="288" t="s">
        <v>19</v>
      </c>
      <c r="G122" s="288"/>
      <c r="H122" s="288" t="s">
        <v>231</v>
      </c>
      <c r="I122" s="288" t="s">
        <v>19</v>
      </c>
      <c r="J122" s="288" t="s">
        <v>19</v>
      </c>
      <c r="K122" s="288" t="s">
        <v>19</v>
      </c>
      <c r="L122" s="288" t="s">
        <v>19</v>
      </c>
      <c r="M122" s="288" t="s">
        <v>19</v>
      </c>
    </row>
    <row r="123" spans="1:42" ht="50.1" customHeight="1" x14ac:dyDescent="0.25">
      <c r="A123" s="473">
        <v>1</v>
      </c>
      <c r="B123" s="360" t="s">
        <v>75</v>
      </c>
      <c r="C123" s="360" t="s">
        <v>513</v>
      </c>
      <c r="D123" s="360" t="s">
        <v>78</v>
      </c>
      <c r="E123" s="125" t="s">
        <v>566</v>
      </c>
      <c r="F123" s="102" t="s">
        <v>515</v>
      </c>
      <c r="G123" s="102" t="s">
        <v>25</v>
      </c>
      <c r="H123" s="101">
        <v>1</v>
      </c>
      <c r="I123" s="101">
        <v>0</v>
      </c>
      <c r="J123" s="101">
        <v>0</v>
      </c>
      <c r="K123" s="285">
        <v>3059.66</v>
      </c>
      <c r="L123" s="286">
        <v>0</v>
      </c>
      <c r="M123" s="286">
        <v>0</v>
      </c>
    </row>
    <row r="124" spans="1:42" ht="20.100000000000001" customHeight="1" x14ac:dyDescent="0.25">
      <c r="A124" s="380"/>
      <c r="B124" s="380"/>
      <c r="C124" s="380"/>
      <c r="D124" s="380"/>
      <c r="E124" s="86" t="s">
        <v>516</v>
      </c>
      <c r="F124" s="288" t="s">
        <v>19</v>
      </c>
      <c r="G124" s="288" t="s">
        <v>19</v>
      </c>
      <c r="H124" s="288" t="s">
        <v>59</v>
      </c>
      <c r="I124" s="288" t="s">
        <v>19</v>
      </c>
      <c r="J124" s="288" t="s">
        <v>19</v>
      </c>
      <c r="K124" s="288" t="s">
        <v>19</v>
      </c>
      <c r="L124" s="288" t="s">
        <v>19</v>
      </c>
      <c r="M124" s="288" t="s">
        <v>19</v>
      </c>
    </row>
    <row r="125" spans="1:42" ht="20.100000000000001" customHeight="1" x14ac:dyDescent="0.25">
      <c r="A125" s="380"/>
      <c r="B125" s="380"/>
      <c r="C125" s="380"/>
      <c r="D125" s="380"/>
      <c r="E125" s="86" t="s">
        <v>517</v>
      </c>
      <c r="F125" s="288" t="s">
        <v>19</v>
      </c>
      <c r="G125" s="288" t="s">
        <v>19</v>
      </c>
      <c r="H125" s="288" t="s">
        <v>231</v>
      </c>
      <c r="I125" s="288" t="s">
        <v>19</v>
      </c>
      <c r="J125" s="288" t="s">
        <v>19</v>
      </c>
      <c r="K125" s="288" t="s">
        <v>19</v>
      </c>
      <c r="L125" s="288" t="s">
        <v>19</v>
      </c>
      <c r="M125" s="288" t="s">
        <v>19</v>
      </c>
    </row>
    <row r="126" spans="1:42" ht="50.1" customHeight="1" x14ac:dyDescent="0.25">
      <c r="A126" s="473">
        <v>1</v>
      </c>
      <c r="B126" s="360" t="s">
        <v>75</v>
      </c>
      <c r="C126" s="360" t="s">
        <v>513</v>
      </c>
      <c r="D126" s="360" t="s">
        <v>78</v>
      </c>
      <c r="E126" s="125" t="s">
        <v>567</v>
      </c>
      <c r="F126" s="102" t="s">
        <v>515</v>
      </c>
      <c r="G126" s="102" t="s">
        <v>25</v>
      </c>
      <c r="H126" s="101">
        <v>1</v>
      </c>
      <c r="I126" s="101">
        <v>0</v>
      </c>
      <c r="J126" s="101">
        <v>0</v>
      </c>
      <c r="K126" s="285">
        <v>2120.9</v>
      </c>
      <c r="L126" s="286">
        <v>0</v>
      </c>
      <c r="M126" s="286">
        <v>0</v>
      </c>
    </row>
    <row r="127" spans="1:42" ht="20.100000000000001" customHeight="1" x14ac:dyDescent="0.25">
      <c r="A127" s="380"/>
      <c r="B127" s="380"/>
      <c r="C127" s="380"/>
      <c r="D127" s="380"/>
      <c r="E127" s="86" t="s">
        <v>516</v>
      </c>
      <c r="F127" s="288" t="s">
        <v>19</v>
      </c>
      <c r="G127" s="288" t="s">
        <v>19</v>
      </c>
      <c r="H127" s="288" t="s">
        <v>59</v>
      </c>
      <c r="I127" s="288" t="s">
        <v>19</v>
      </c>
      <c r="J127" s="288" t="s">
        <v>19</v>
      </c>
      <c r="K127" s="288" t="s">
        <v>19</v>
      </c>
      <c r="L127" s="288" t="s">
        <v>19</v>
      </c>
      <c r="M127" s="288" t="s">
        <v>19</v>
      </c>
    </row>
    <row r="128" spans="1:42" ht="20.100000000000001" customHeight="1" x14ac:dyDescent="0.25">
      <c r="A128" s="380"/>
      <c r="B128" s="380"/>
      <c r="C128" s="380"/>
      <c r="D128" s="380"/>
      <c r="E128" s="86" t="s">
        <v>517</v>
      </c>
      <c r="F128" s="288" t="s">
        <v>19</v>
      </c>
      <c r="G128" s="288" t="s">
        <v>19</v>
      </c>
      <c r="H128" s="288" t="s">
        <v>231</v>
      </c>
      <c r="I128" s="288" t="s">
        <v>19</v>
      </c>
      <c r="J128" s="288" t="s">
        <v>19</v>
      </c>
      <c r="K128" s="288" t="s">
        <v>19</v>
      </c>
      <c r="L128" s="288" t="s">
        <v>19</v>
      </c>
      <c r="M128" s="288" t="s">
        <v>19</v>
      </c>
    </row>
    <row r="129" spans="1:13" ht="50.1" customHeight="1" x14ac:dyDescent="0.25">
      <c r="A129" s="473">
        <v>1</v>
      </c>
      <c r="B129" s="360" t="s">
        <v>75</v>
      </c>
      <c r="C129" s="360" t="s">
        <v>513</v>
      </c>
      <c r="D129" s="360" t="s">
        <v>78</v>
      </c>
      <c r="E129" s="125" t="s">
        <v>568</v>
      </c>
      <c r="F129" s="102" t="s">
        <v>515</v>
      </c>
      <c r="G129" s="102" t="s">
        <v>25</v>
      </c>
      <c r="H129" s="101">
        <v>1</v>
      </c>
      <c r="I129" s="101">
        <v>0</v>
      </c>
      <c r="J129" s="101">
        <v>0</v>
      </c>
      <c r="K129" s="285">
        <v>1414.8</v>
      </c>
      <c r="L129" s="286">
        <v>0</v>
      </c>
      <c r="M129" s="286">
        <v>0</v>
      </c>
    </row>
    <row r="130" spans="1:13" ht="20.100000000000001" customHeight="1" x14ac:dyDescent="0.25">
      <c r="A130" s="380"/>
      <c r="B130" s="380"/>
      <c r="C130" s="380"/>
      <c r="D130" s="380"/>
      <c r="E130" s="86" t="s">
        <v>516</v>
      </c>
      <c r="F130" s="288" t="s">
        <v>19</v>
      </c>
      <c r="G130" s="288" t="s">
        <v>19</v>
      </c>
      <c r="H130" s="288" t="s">
        <v>59</v>
      </c>
      <c r="I130" s="288" t="s">
        <v>19</v>
      </c>
      <c r="J130" s="288" t="s">
        <v>19</v>
      </c>
      <c r="K130" s="288" t="s">
        <v>19</v>
      </c>
      <c r="L130" s="288" t="s">
        <v>19</v>
      </c>
      <c r="M130" s="288" t="s">
        <v>19</v>
      </c>
    </row>
    <row r="131" spans="1:13" ht="20.100000000000001" customHeight="1" x14ac:dyDescent="0.25">
      <c r="A131" s="380"/>
      <c r="B131" s="380"/>
      <c r="C131" s="380"/>
      <c r="D131" s="380"/>
      <c r="E131" s="86" t="s">
        <v>517</v>
      </c>
      <c r="F131" s="288" t="s">
        <v>19</v>
      </c>
      <c r="G131" s="288" t="s">
        <v>19</v>
      </c>
      <c r="H131" s="288" t="s">
        <v>231</v>
      </c>
      <c r="I131" s="288" t="s">
        <v>19</v>
      </c>
      <c r="J131" s="288" t="s">
        <v>19</v>
      </c>
      <c r="K131" s="288" t="s">
        <v>19</v>
      </c>
      <c r="L131" s="288" t="s">
        <v>19</v>
      </c>
      <c r="M131" s="288" t="s">
        <v>19</v>
      </c>
    </row>
    <row r="132" spans="1:13" ht="50.1" customHeight="1" x14ac:dyDescent="0.25">
      <c r="A132" s="473">
        <v>1</v>
      </c>
      <c r="B132" s="360" t="s">
        <v>75</v>
      </c>
      <c r="C132" s="360" t="s">
        <v>513</v>
      </c>
      <c r="D132" s="360" t="s">
        <v>78</v>
      </c>
      <c r="E132" s="125" t="s">
        <v>569</v>
      </c>
      <c r="F132" s="102" t="s">
        <v>515</v>
      </c>
      <c r="G132" s="102" t="s">
        <v>25</v>
      </c>
      <c r="H132" s="101">
        <v>1</v>
      </c>
      <c r="I132" s="101">
        <v>0</v>
      </c>
      <c r="J132" s="101">
        <v>0</v>
      </c>
      <c r="K132" s="285">
        <v>2449.7600000000002</v>
      </c>
      <c r="L132" s="286">
        <v>0</v>
      </c>
      <c r="M132" s="286">
        <v>0</v>
      </c>
    </row>
    <row r="133" spans="1:13" ht="20.100000000000001" customHeight="1" x14ac:dyDescent="0.25">
      <c r="A133" s="380"/>
      <c r="B133" s="380"/>
      <c r="C133" s="380"/>
      <c r="D133" s="380"/>
      <c r="E133" s="86" t="s">
        <v>516</v>
      </c>
      <c r="F133" s="288" t="s">
        <v>19</v>
      </c>
      <c r="G133" s="288" t="s">
        <v>19</v>
      </c>
      <c r="H133" s="288" t="s">
        <v>59</v>
      </c>
      <c r="I133" s="288" t="s">
        <v>19</v>
      </c>
      <c r="J133" s="288" t="s">
        <v>19</v>
      </c>
      <c r="K133" s="288" t="s">
        <v>19</v>
      </c>
      <c r="L133" s="288" t="s">
        <v>19</v>
      </c>
      <c r="M133" s="288" t="s">
        <v>19</v>
      </c>
    </row>
    <row r="134" spans="1:13" ht="20.100000000000001" customHeight="1" x14ac:dyDescent="0.25">
      <c r="A134" s="380"/>
      <c r="B134" s="380"/>
      <c r="C134" s="380"/>
      <c r="D134" s="380"/>
      <c r="E134" s="86" t="s">
        <v>517</v>
      </c>
      <c r="F134" s="288" t="s">
        <v>19</v>
      </c>
      <c r="G134" s="288" t="s">
        <v>19</v>
      </c>
      <c r="H134" s="288" t="s">
        <v>231</v>
      </c>
      <c r="I134" s="288" t="s">
        <v>19</v>
      </c>
      <c r="J134" s="288" t="s">
        <v>19</v>
      </c>
      <c r="K134" s="288" t="s">
        <v>19</v>
      </c>
      <c r="L134" s="288" t="s">
        <v>19</v>
      </c>
      <c r="M134" s="288" t="s">
        <v>19</v>
      </c>
    </row>
    <row r="135" spans="1:13" ht="50.1" customHeight="1" x14ac:dyDescent="0.25">
      <c r="A135" s="473">
        <v>1</v>
      </c>
      <c r="B135" s="360" t="s">
        <v>75</v>
      </c>
      <c r="C135" s="360" t="s">
        <v>513</v>
      </c>
      <c r="D135" s="360" t="s">
        <v>78</v>
      </c>
      <c r="E135" s="125" t="s">
        <v>570</v>
      </c>
      <c r="F135" s="102" t="s">
        <v>515</v>
      </c>
      <c r="G135" s="102" t="s">
        <v>25</v>
      </c>
      <c r="H135" s="101">
        <v>1</v>
      </c>
      <c r="I135" s="101">
        <v>0</v>
      </c>
      <c r="J135" s="101">
        <v>0</v>
      </c>
      <c r="K135" s="285">
        <v>3392.25</v>
      </c>
      <c r="L135" s="286">
        <v>0</v>
      </c>
      <c r="M135" s="286">
        <v>0</v>
      </c>
    </row>
    <row r="136" spans="1:13" ht="20.100000000000001" customHeight="1" x14ac:dyDescent="0.25">
      <c r="A136" s="380"/>
      <c r="B136" s="380"/>
      <c r="C136" s="380"/>
      <c r="D136" s="380"/>
      <c r="E136" s="86" t="s">
        <v>516</v>
      </c>
      <c r="F136" s="288" t="s">
        <v>19</v>
      </c>
      <c r="G136" s="288" t="s">
        <v>19</v>
      </c>
      <c r="H136" s="288" t="s">
        <v>59</v>
      </c>
      <c r="I136" s="288" t="s">
        <v>19</v>
      </c>
      <c r="J136" s="288" t="s">
        <v>19</v>
      </c>
      <c r="K136" s="288" t="s">
        <v>19</v>
      </c>
      <c r="L136" s="288" t="s">
        <v>19</v>
      </c>
      <c r="M136" s="288" t="s">
        <v>19</v>
      </c>
    </row>
    <row r="137" spans="1:13" ht="20.100000000000001" customHeight="1" x14ac:dyDescent="0.25">
      <c r="A137" s="380"/>
      <c r="B137" s="380"/>
      <c r="C137" s="380"/>
      <c r="D137" s="380"/>
      <c r="E137" s="86" t="s">
        <v>517</v>
      </c>
      <c r="F137" s="288" t="s">
        <v>19</v>
      </c>
      <c r="G137" s="288" t="s">
        <v>19</v>
      </c>
      <c r="H137" s="288" t="s">
        <v>231</v>
      </c>
      <c r="I137" s="288" t="s">
        <v>19</v>
      </c>
      <c r="J137" s="288" t="s">
        <v>19</v>
      </c>
      <c r="K137" s="288" t="s">
        <v>19</v>
      </c>
      <c r="L137" s="288" t="s">
        <v>19</v>
      </c>
      <c r="M137" s="288" t="s">
        <v>19</v>
      </c>
    </row>
    <row r="138" spans="1:13" ht="50.1" customHeight="1" x14ac:dyDescent="0.25">
      <c r="A138" s="473">
        <v>1</v>
      </c>
      <c r="B138" s="360" t="s">
        <v>75</v>
      </c>
      <c r="C138" s="360" t="s">
        <v>513</v>
      </c>
      <c r="D138" s="360" t="s">
        <v>78</v>
      </c>
      <c r="E138" s="125" t="s">
        <v>571</v>
      </c>
      <c r="F138" s="102" t="s">
        <v>515</v>
      </c>
      <c r="G138" s="102" t="s">
        <v>25</v>
      </c>
      <c r="H138" s="101">
        <v>1</v>
      </c>
      <c r="I138" s="101">
        <v>0</v>
      </c>
      <c r="J138" s="101">
        <v>0</v>
      </c>
      <c r="K138" s="285">
        <v>2625.96</v>
      </c>
      <c r="L138" s="286">
        <v>0</v>
      </c>
      <c r="M138" s="286">
        <v>0</v>
      </c>
    </row>
    <row r="139" spans="1:13" ht="20.100000000000001" customHeight="1" x14ac:dyDescent="0.25">
      <c r="A139" s="380"/>
      <c r="B139" s="380"/>
      <c r="C139" s="380"/>
      <c r="D139" s="380"/>
      <c r="E139" s="86" t="s">
        <v>516</v>
      </c>
      <c r="F139" s="288" t="s">
        <v>19</v>
      </c>
      <c r="G139" s="288" t="s">
        <v>19</v>
      </c>
      <c r="H139" s="288" t="s">
        <v>59</v>
      </c>
      <c r="I139" s="288" t="s">
        <v>19</v>
      </c>
      <c r="J139" s="288" t="s">
        <v>19</v>
      </c>
      <c r="K139" s="288" t="s">
        <v>19</v>
      </c>
      <c r="L139" s="288" t="s">
        <v>19</v>
      </c>
      <c r="M139" s="288" t="s">
        <v>19</v>
      </c>
    </row>
    <row r="140" spans="1:13" ht="20.100000000000001" customHeight="1" x14ac:dyDescent="0.25">
      <c r="A140" s="380"/>
      <c r="B140" s="380"/>
      <c r="C140" s="380"/>
      <c r="D140" s="380"/>
      <c r="E140" s="86" t="s">
        <v>517</v>
      </c>
      <c r="F140" s="288" t="s">
        <v>19</v>
      </c>
      <c r="G140" s="288" t="s">
        <v>19</v>
      </c>
      <c r="H140" s="288" t="s">
        <v>231</v>
      </c>
      <c r="I140" s="288" t="s">
        <v>19</v>
      </c>
      <c r="J140" s="288" t="s">
        <v>19</v>
      </c>
      <c r="K140" s="288" t="s">
        <v>19</v>
      </c>
      <c r="L140" s="288" t="s">
        <v>19</v>
      </c>
      <c r="M140" s="288" t="s">
        <v>19</v>
      </c>
    </row>
    <row r="141" spans="1:13" ht="50.1" customHeight="1" x14ac:dyDescent="0.25">
      <c r="A141" s="473">
        <v>1</v>
      </c>
      <c r="B141" s="360" t="s">
        <v>75</v>
      </c>
      <c r="C141" s="360" t="s">
        <v>513</v>
      </c>
      <c r="D141" s="360" t="s">
        <v>78</v>
      </c>
      <c r="E141" s="125" t="s">
        <v>572</v>
      </c>
      <c r="F141" s="102" t="s">
        <v>515</v>
      </c>
      <c r="G141" s="102" t="s">
        <v>25</v>
      </c>
      <c r="H141" s="101">
        <v>1</v>
      </c>
      <c r="I141" s="101">
        <v>0</v>
      </c>
      <c r="J141" s="101">
        <v>0</v>
      </c>
      <c r="K141" s="285">
        <v>2573.81</v>
      </c>
      <c r="L141" s="286">
        <v>0</v>
      </c>
      <c r="M141" s="286">
        <v>0</v>
      </c>
    </row>
    <row r="142" spans="1:13" ht="20.100000000000001" customHeight="1" x14ac:dyDescent="0.25">
      <c r="A142" s="380"/>
      <c r="B142" s="380"/>
      <c r="C142" s="380"/>
      <c r="D142" s="380"/>
      <c r="E142" s="86" t="s">
        <v>516</v>
      </c>
      <c r="F142" s="288" t="s">
        <v>19</v>
      </c>
      <c r="G142" s="288" t="s">
        <v>19</v>
      </c>
      <c r="H142" s="288" t="s">
        <v>59</v>
      </c>
      <c r="I142" s="288" t="s">
        <v>19</v>
      </c>
      <c r="J142" s="288" t="s">
        <v>19</v>
      </c>
      <c r="K142" s="288" t="s">
        <v>19</v>
      </c>
      <c r="L142" s="288" t="s">
        <v>19</v>
      </c>
      <c r="M142" s="288" t="s">
        <v>19</v>
      </c>
    </row>
    <row r="143" spans="1:13" ht="20.100000000000001" customHeight="1" x14ac:dyDescent="0.25">
      <c r="A143" s="380"/>
      <c r="B143" s="380"/>
      <c r="C143" s="380"/>
      <c r="D143" s="380"/>
      <c r="E143" s="86" t="s">
        <v>517</v>
      </c>
      <c r="F143" s="288" t="s">
        <v>19</v>
      </c>
      <c r="G143" s="288" t="s">
        <v>19</v>
      </c>
      <c r="H143" s="288" t="s">
        <v>231</v>
      </c>
      <c r="I143" s="288" t="s">
        <v>19</v>
      </c>
      <c r="J143" s="288" t="s">
        <v>19</v>
      </c>
      <c r="K143" s="288" t="s">
        <v>19</v>
      </c>
      <c r="L143" s="288" t="s">
        <v>19</v>
      </c>
      <c r="M143" s="288" t="s">
        <v>19</v>
      </c>
    </row>
    <row r="144" spans="1:13" ht="50.1" customHeight="1" x14ac:dyDescent="0.25">
      <c r="A144" s="473">
        <v>1</v>
      </c>
      <c r="B144" s="360" t="s">
        <v>75</v>
      </c>
      <c r="C144" s="360" t="s">
        <v>513</v>
      </c>
      <c r="D144" s="360" t="s">
        <v>78</v>
      </c>
      <c r="E144" s="125" t="s">
        <v>573</v>
      </c>
      <c r="F144" s="102" t="s">
        <v>515</v>
      </c>
      <c r="G144" s="102" t="s">
        <v>25</v>
      </c>
      <c r="H144" s="101">
        <v>1</v>
      </c>
      <c r="I144" s="101">
        <v>0</v>
      </c>
      <c r="J144" s="101">
        <v>0</v>
      </c>
      <c r="K144" s="285">
        <v>2297.1</v>
      </c>
      <c r="L144" s="286">
        <v>0</v>
      </c>
      <c r="M144" s="286">
        <v>0</v>
      </c>
    </row>
    <row r="145" spans="1:13" ht="20.100000000000001" customHeight="1" x14ac:dyDescent="0.25">
      <c r="A145" s="380"/>
      <c r="B145" s="380"/>
      <c r="C145" s="380"/>
      <c r="D145" s="380"/>
      <c r="E145" s="86" t="s">
        <v>516</v>
      </c>
      <c r="F145" s="288" t="s">
        <v>19</v>
      </c>
      <c r="G145" s="288" t="s">
        <v>19</v>
      </c>
      <c r="H145" s="288" t="s">
        <v>59</v>
      </c>
      <c r="I145" s="288" t="s">
        <v>19</v>
      </c>
      <c r="J145" s="288" t="s">
        <v>19</v>
      </c>
      <c r="K145" s="288" t="s">
        <v>19</v>
      </c>
      <c r="L145" s="288" t="s">
        <v>19</v>
      </c>
      <c r="M145" s="288" t="s">
        <v>19</v>
      </c>
    </row>
    <row r="146" spans="1:13" ht="20.100000000000001" customHeight="1" x14ac:dyDescent="0.25">
      <c r="A146" s="380"/>
      <c r="B146" s="380"/>
      <c r="C146" s="380"/>
      <c r="D146" s="380"/>
      <c r="E146" s="86" t="s">
        <v>517</v>
      </c>
      <c r="F146" s="288" t="s">
        <v>19</v>
      </c>
      <c r="G146" s="288" t="s">
        <v>19</v>
      </c>
      <c r="H146" s="288" t="s">
        <v>231</v>
      </c>
      <c r="I146" s="288" t="s">
        <v>19</v>
      </c>
      <c r="J146" s="288" t="s">
        <v>19</v>
      </c>
      <c r="K146" s="288" t="s">
        <v>19</v>
      </c>
      <c r="L146" s="288" t="s">
        <v>19</v>
      </c>
      <c r="M146" s="288" t="s">
        <v>19</v>
      </c>
    </row>
    <row r="147" spans="1:13" ht="50.1" customHeight="1" x14ac:dyDescent="0.25">
      <c r="A147" s="473">
        <v>1</v>
      </c>
      <c r="B147" s="360" t="s">
        <v>75</v>
      </c>
      <c r="C147" s="360" t="s">
        <v>513</v>
      </c>
      <c r="D147" s="360" t="s">
        <v>78</v>
      </c>
      <c r="E147" s="125" t="s">
        <v>574</v>
      </c>
      <c r="F147" s="102" t="s">
        <v>515</v>
      </c>
      <c r="G147" s="102" t="s">
        <v>25</v>
      </c>
      <c r="H147" s="101">
        <v>1</v>
      </c>
      <c r="I147" s="101">
        <v>0</v>
      </c>
      <c r="J147" s="101">
        <v>0</v>
      </c>
      <c r="K147" s="285">
        <v>2406.92</v>
      </c>
      <c r="L147" s="286">
        <v>0</v>
      </c>
      <c r="M147" s="286">
        <v>0</v>
      </c>
    </row>
    <row r="148" spans="1:13" ht="20.100000000000001" customHeight="1" x14ac:dyDescent="0.25">
      <c r="A148" s="380"/>
      <c r="B148" s="380"/>
      <c r="C148" s="380"/>
      <c r="D148" s="380"/>
      <c r="E148" s="86" t="s">
        <v>516</v>
      </c>
      <c r="F148" s="288" t="s">
        <v>19</v>
      </c>
      <c r="G148" s="288" t="s">
        <v>19</v>
      </c>
      <c r="H148" s="288" t="s">
        <v>59</v>
      </c>
      <c r="I148" s="288" t="s">
        <v>19</v>
      </c>
      <c r="J148" s="288" t="s">
        <v>19</v>
      </c>
      <c r="K148" s="288" t="s">
        <v>19</v>
      </c>
      <c r="L148" s="288" t="s">
        <v>19</v>
      </c>
      <c r="M148" s="288" t="s">
        <v>19</v>
      </c>
    </row>
    <row r="149" spans="1:13" ht="20.100000000000001" customHeight="1" x14ac:dyDescent="0.25">
      <c r="A149" s="380"/>
      <c r="B149" s="380"/>
      <c r="C149" s="380"/>
      <c r="D149" s="380"/>
      <c r="E149" s="86" t="s">
        <v>517</v>
      </c>
      <c r="F149" s="288" t="s">
        <v>19</v>
      </c>
      <c r="G149" s="288" t="s">
        <v>19</v>
      </c>
      <c r="H149" s="288" t="s">
        <v>231</v>
      </c>
      <c r="I149" s="288" t="s">
        <v>19</v>
      </c>
      <c r="J149" s="288" t="s">
        <v>19</v>
      </c>
      <c r="K149" s="288" t="s">
        <v>19</v>
      </c>
      <c r="L149" s="288" t="s">
        <v>19</v>
      </c>
      <c r="M149" s="288" t="s">
        <v>19</v>
      </c>
    </row>
    <row r="150" spans="1:13" ht="50.1" customHeight="1" x14ac:dyDescent="0.25">
      <c r="A150" s="152">
        <v>1</v>
      </c>
      <c r="B150" s="151" t="s">
        <v>75</v>
      </c>
      <c r="C150" s="151" t="s">
        <v>518</v>
      </c>
      <c r="D150" s="151" t="s">
        <v>36</v>
      </c>
      <c r="E150" s="158" t="s">
        <v>519</v>
      </c>
      <c r="F150" s="151" t="s">
        <v>515</v>
      </c>
      <c r="G150" s="151" t="s">
        <v>25</v>
      </c>
      <c r="H150" s="151">
        <f>H151+H155+H159+H165+H168+H171+H174+H177+H180+H183</f>
        <v>3</v>
      </c>
      <c r="I150" s="152">
        <v>0</v>
      </c>
      <c r="J150" s="152">
        <v>0</v>
      </c>
      <c r="K150" s="153">
        <f>SUM(K151:K164)</f>
        <v>7099.61</v>
      </c>
      <c r="L150" s="153">
        <v>0</v>
      </c>
      <c r="M150" s="153">
        <v>0</v>
      </c>
    </row>
    <row r="151" spans="1:13" ht="30" customHeight="1" x14ac:dyDescent="0.25">
      <c r="A151" s="473">
        <v>1</v>
      </c>
      <c r="B151" s="360" t="s">
        <v>75</v>
      </c>
      <c r="C151" s="360" t="s">
        <v>518</v>
      </c>
      <c r="D151" s="360" t="s">
        <v>36</v>
      </c>
      <c r="E151" s="273" t="s">
        <v>520</v>
      </c>
      <c r="F151" s="102" t="s">
        <v>515</v>
      </c>
      <c r="G151" s="102" t="s">
        <v>25</v>
      </c>
      <c r="H151" s="101">
        <v>1</v>
      </c>
      <c r="I151" s="101">
        <v>0</v>
      </c>
      <c r="J151" s="101">
        <v>0</v>
      </c>
      <c r="K151" s="285">
        <f>1850+1233.12</f>
        <v>3083.12</v>
      </c>
      <c r="L151" s="285">
        <v>0</v>
      </c>
      <c r="M151" s="285">
        <v>0</v>
      </c>
    </row>
    <row r="152" spans="1:13" ht="20.100000000000001" customHeight="1" x14ac:dyDescent="0.25">
      <c r="A152" s="380"/>
      <c r="B152" s="380"/>
      <c r="C152" s="380"/>
      <c r="D152" s="361"/>
      <c r="E152" s="86" t="s">
        <v>249</v>
      </c>
      <c r="F152" s="288" t="s">
        <v>19</v>
      </c>
      <c r="G152" s="288" t="s">
        <v>19</v>
      </c>
      <c r="H152" s="288" t="s">
        <v>59</v>
      </c>
      <c r="I152" s="288" t="s">
        <v>19</v>
      </c>
      <c r="J152" s="288" t="s">
        <v>19</v>
      </c>
      <c r="K152" s="288" t="s">
        <v>521</v>
      </c>
      <c r="L152" s="288" t="s">
        <v>19</v>
      </c>
      <c r="M152" s="288" t="s">
        <v>19</v>
      </c>
    </row>
    <row r="153" spans="1:13" ht="20.100000000000001" customHeight="1" x14ac:dyDescent="0.25">
      <c r="A153" s="380"/>
      <c r="B153" s="380"/>
      <c r="C153" s="380"/>
      <c r="D153" s="361"/>
      <c r="E153" s="86" t="s">
        <v>250</v>
      </c>
      <c r="F153" s="288" t="s">
        <v>19</v>
      </c>
      <c r="G153" s="288" t="s">
        <v>19</v>
      </c>
      <c r="H153" s="288" t="s">
        <v>58</v>
      </c>
      <c r="I153" s="288" t="s">
        <v>19</v>
      </c>
      <c r="J153" s="288" t="s">
        <v>19</v>
      </c>
      <c r="K153" s="288" t="s">
        <v>19</v>
      </c>
      <c r="L153" s="288" t="s">
        <v>19</v>
      </c>
      <c r="M153" s="288" t="s">
        <v>19</v>
      </c>
    </row>
    <row r="154" spans="1:13" ht="20.100000000000001" customHeight="1" x14ac:dyDescent="0.25">
      <c r="A154" s="359"/>
      <c r="B154" s="359"/>
      <c r="C154" s="359"/>
      <c r="D154" s="362"/>
      <c r="E154" s="86" t="s">
        <v>32</v>
      </c>
      <c r="F154" s="288" t="s">
        <v>19</v>
      </c>
      <c r="G154" s="288" t="s">
        <v>19</v>
      </c>
      <c r="H154" s="288" t="s">
        <v>230</v>
      </c>
      <c r="I154" s="288" t="s">
        <v>19</v>
      </c>
      <c r="J154" s="288" t="s">
        <v>19</v>
      </c>
      <c r="K154" s="288" t="s">
        <v>19</v>
      </c>
      <c r="L154" s="288" t="s">
        <v>19</v>
      </c>
      <c r="M154" s="288" t="s">
        <v>19</v>
      </c>
    </row>
    <row r="155" spans="1:13" ht="30" customHeight="1" x14ac:dyDescent="0.25">
      <c r="A155" s="473">
        <v>1</v>
      </c>
      <c r="B155" s="360" t="s">
        <v>75</v>
      </c>
      <c r="C155" s="360" t="s">
        <v>518</v>
      </c>
      <c r="D155" s="360" t="s">
        <v>36</v>
      </c>
      <c r="E155" s="273" t="s">
        <v>522</v>
      </c>
      <c r="F155" s="102" t="s">
        <v>515</v>
      </c>
      <c r="G155" s="102" t="s">
        <v>25</v>
      </c>
      <c r="H155" s="101">
        <v>1</v>
      </c>
      <c r="I155" s="101">
        <v>0</v>
      </c>
      <c r="J155" s="101">
        <v>0</v>
      </c>
      <c r="K155" s="285">
        <v>743.16</v>
      </c>
      <c r="L155" s="285">
        <v>0</v>
      </c>
      <c r="M155" s="285">
        <v>0</v>
      </c>
    </row>
    <row r="156" spans="1:13" ht="20.100000000000001" customHeight="1" x14ac:dyDescent="0.25">
      <c r="A156" s="477"/>
      <c r="B156" s="361"/>
      <c r="C156" s="361"/>
      <c r="D156" s="361"/>
      <c r="E156" s="86" t="s">
        <v>460</v>
      </c>
      <c r="F156" s="288" t="s">
        <v>19</v>
      </c>
      <c r="G156" s="288" t="s">
        <v>19</v>
      </c>
      <c r="H156" s="288" t="s">
        <v>61</v>
      </c>
      <c r="I156" s="288" t="s">
        <v>19</v>
      </c>
      <c r="J156" s="288" t="s">
        <v>19</v>
      </c>
      <c r="K156" s="288" t="s">
        <v>19</v>
      </c>
      <c r="L156" s="288" t="s">
        <v>19</v>
      </c>
      <c r="M156" s="288" t="s">
        <v>19</v>
      </c>
    </row>
    <row r="157" spans="1:13" ht="20.100000000000001" customHeight="1" x14ac:dyDescent="0.25">
      <c r="A157" s="380"/>
      <c r="B157" s="380"/>
      <c r="C157" s="380"/>
      <c r="D157" s="380"/>
      <c r="E157" s="86" t="s">
        <v>250</v>
      </c>
      <c r="F157" s="288" t="s">
        <v>19</v>
      </c>
      <c r="G157" s="288" t="s">
        <v>19</v>
      </c>
      <c r="H157" s="288" t="s">
        <v>59</v>
      </c>
      <c r="I157" s="288" t="s">
        <v>19</v>
      </c>
      <c r="J157" s="288" t="s">
        <v>19</v>
      </c>
      <c r="K157" s="288" t="s">
        <v>19</v>
      </c>
      <c r="L157" s="288" t="s">
        <v>19</v>
      </c>
      <c r="M157" s="288" t="s">
        <v>19</v>
      </c>
    </row>
    <row r="158" spans="1:13" ht="20.100000000000001" customHeight="1" x14ac:dyDescent="0.25">
      <c r="A158" s="380"/>
      <c r="B158" s="380"/>
      <c r="C158" s="380"/>
      <c r="D158" s="380"/>
      <c r="E158" s="86" t="s">
        <v>32</v>
      </c>
      <c r="F158" s="288" t="s">
        <v>19</v>
      </c>
      <c r="G158" s="288" t="s">
        <v>19</v>
      </c>
      <c r="H158" s="288" t="s">
        <v>38</v>
      </c>
      <c r="I158" s="288" t="s">
        <v>19</v>
      </c>
      <c r="J158" s="288" t="s">
        <v>19</v>
      </c>
      <c r="K158" s="288" t="s">
        <v>19</v>
      </c>
      <c r="L158" s="288" t="s">
        <v>19</v>
      </c>
      <c r="M158" s="288" t="s">
        <v>19</v>
      </c>
    </row>
    <row r="159" spans="1:13" ht="30" customHeight="1" x14ac:dyDescent="0.25">
      <c r="A159" s="474">
        <v>1</v>
      </c>
      <c r="B159" s="476" t="s">
        <v>75</v>
      </c>
      <c r="C159" s="476" t="s">
        <v>518</v>
      </c>
      <c r="D159" s="476" t="s">
        <v>36</v>
      </c>
      <c r="E159" s="273" t="s">
        <v>523</v>
      </c>
      <c r="F159" s="102" t="s">
        <v>515</v>
      </c>
      <c r="G159" s="102" t="s">
        <v>25</v>
      </c>
      <c r="H159" s="101">
        <v>1</v>
      </c>
      <c r="I159" s="101">
        <v>0</v>
      </c>
      <c r="J159" s="101">
        <v>0</v>
      </c>
      <c r="K159" s="285">
        <v>3273.33</v>
      </c>
      <c r="L159" s="285">
        <v>0</v>
      </c>
      <c r="M159" s="285">
        <v>0</v>
      </c>
    </row>
    <row r="160" spans="1:13" ht="20.100000000000001" customHeight="1" x14ac:dyDescent="0.25">
      <c r="A160" s="474"/>
      <c r="B160" s="476"/>
      <c r="C160" s="476"/>
      <c r="D160" s="476"/>
      <c r="E160" s="86" t="s">
        <v>460</v>
      </c>
      <c r="F160" s="288" t="s">
        <v>19</v>
      </c>
      <c r="G160" s="288" t="s">
        <v>19</v>
      </c>
      <c r="H160" s="284" t="s">
        <v>61</v>
      </c>
      <c r="I160" s="288" t="s">
        <v>19</v>
      </c>
      <c r="J160" s="288" t="s">
        <v>19</v>
      </c>
      <c r="K160" s="288" t="s">
        <v>19</v>
      </c>
      <c r="L160" s="288" t="s">
        <v>19</v>
      </c>
      <c r="M160" s="288" t="s">
        <v>19</v>
      </c>
    </row>
    <row r="161" spans="1:13" ht="20.100000000000001" customHeight="1" x14ac:dyDescent="0.25">
      <c r="A161" s="474"/>
      <c r="B161" s="476"/>
      <c r="C161" s="476"/>
      <c r="D161" s="476"/>
      <c r="E161" s="86" t="s">
        <v>461</v>
      </c>
      <c r="F161" s="288" t="s">
        <v>19</v>
      </c>
      <c r="G161" s="288" t="s">
        <v>19</v>
      </c>
      <c r="H161" s="284" t="s">
        <v>73</v>
      </c>
      <c r="I161" s="288" t="s">
        <v>19</v>
      </c>
      <c r="J161" s="288" t="s">
        <v>19</v>
      </c>
      <c r="K161" s="288" t="s">
        <v>19</v>
      </c>
      <c r="L161" s="288" t="s">
        <v>19</v>
      </c>
      <c r="M161" s="288" t="s">
        <v>19</v>
      </c>
    </row>
    <row r="162" spans="1:13" ht="20.100000000000001" customHeight="1" x14ac:dyDescent="0.25">
      <c r="A162" s="474"/>
      <c r="B162" s="476"/>
      <c r="C162" s="476"/>
      <c r="D162" s="476"/>
      <c r="E162" s="86" t="s">
        <v>249</v>
      </c>
      <c r="F162" s="288" t="s">
        <v>19</v>
      </c>
      <c r="G162" s="288" t="s">
        <v>19</v>
      </c>
      <c r="H162" s="288" t="s">
        <v>73</v>
      </c>
      <c r="I162" s="288" t="s">
        <v>19</v>
      </c>
      <c r="J162" s="288" t="s">
        <v>19</v>
      </c>
      <c r="K162" s="288" t="s">
        <v>19</v>
      </c>
      <c r="L162" s="288" t="s">
        <v>19</v>
      </c>
      <c r="M162" s="288" t="s">
        <v>19</v>
      </c>
    </row>
    <row r="163" spans="1:13" ht="20.100000000000001" customHeight="1" x14ac:dyDescent="0.25">
      <c r="A163" s="475"/>
      <c r="B163" s="475"/>
      <c r="C163" s="475"/>
      <c r="D163" s="475"/>
      <c r="E163" s="86" t="s">
        <v>250</v>
      </c>
      <c r="F163" s="288" t="s">
        <v>19</v>
      </c>
      <c r="G163" s="288" t="s">
        <v>19</v>
      </c>
      <c r="H163" s="288" t="s">
        <v>38</v>
      </c>
      <c r="I163" s="288" t="s">
        <v>19</v>
      </c>
      <c r="J163" s="288" t="s">
        <v>19</v>
      </c>
      <c r="K163" s="288" t="s">
        <v>19</v>
      </c>
      <c r="L163" s="288" t="s">
        <v>19</v>
      </c>
      <c r="M163" s="288" t="s">
        <v>19</v>
      </c>
    </row>
    <row r="164" spans="1:13" ht="20.100000000000001" customHeight="1" x14ac:dyDescent="0.25">
      <c r="A164" s="475"/>
      <c r="B164" s="475"/>
      <c r="C164" s="475"/>
      <c r="D164" s="475"/>
      <c r="E164" s="86" t="s">
        <v>32</v>
      </c>
      <c r="F164" s="288" t="s">
        <v>19</v>
      </c>
      <c r="G164" s="288" t="s">
        <v>19</v>
      </c>
      <c r="H164" s="288" t="s">
        <v>232</v>
      </c>
      <c r="I164" s="288" t="s">
        <v>19</v>
      </c>
      <c r="J164" s="288" t="s">
        <v>19</v>
      </c>
      <c r="K164" s="288" t="s">
        <v>19</v>
      </c>
      <c r="L164" s="288" t="s">
        <v>19</v>
      </c>
      <c r="M164" s="288" t="s">
        <v>19</v>
      </c>
    </row>
    <row r="168" spans="1:13" x14ac:dyDescent="0.25">
      <c r="M168" s="3" t="s">
        <v>521</v>
      </c>
    </row>
  </sheetData>
  <autoFilter ref="A1:M164">
    <filterColumn colId="9" showButton="0"/>
    <filterColumn colId="10" showButton="0"/>
    <filterColumn colId="11" showButton="0"/>
  </autoFilter>
  <mergeCells count="172">
    <mergeCell ref="A159:A164"/>
    <mergeCell ref="B159:B164"/>
    <mergeCell ref="C159:C164"/>
    <mergeCell ref="D159:D164"/>
    <mergeCell ref="A151:A154"/>
    <mergeCell ref="B151:B154"/>
    <mergeCell ref="C151:C154"/>
    <mergeCell ref="D151:D154"/>
    <mergeCell ref="A155:A158"/>
    <mergeCell ref="B155:B158"/>
    <mergeCell ref="C155:C158"/>
    <mergeCell ref="D155:D158"/>
    <mergeCell ref="A144:A146"/>
    <mergeCell ref="B144:B146"/>
    <mergeCell ref="C144:C146"/>
    <mergeCell ref="D144:D146"/>
    <mergeCell ref="A147:A149"/>
    <mergeCell ref="B147:B149"/>
    <mergeCell ref="C147:C149"/>
    <mergeCell ref="D147:D149"/>
    <mergeCell ref="A138:A140"/>
    <mergeCell ref="B138:B140"/>
    <mergeCell ref="C138:C140"/>
    <mergeCell ref="D138:D140"/>
    <mergeCell ref="A141:A143"/>
    <mergeCell ref="B141:B143"/>
    <mergeCell ref="C141:C143"/>
    <mergeCell ref="D141:D143"/>
    <mergeCell ref="A132:A134"/>
    <mergeCell ref="B132:B134"/>
    <mergeCell ref="C132:C134"/>
    <mergeCell ref="D132:D134"/>
    <mergeCell ref="A135:A137"/>
    <mergeCell ref="B135:B137"/>
    <mergeCell ref="C135:C137"/>
    <mergeCell ref="D135:D137"/>
    <mergeCell ref="A126:A128"/>
    <mergeCell ref="B126:B128"/>
    <mergeCell ref="C126:C128"/>
    <mergeCell ref="D126:D128"/>
    <mergeCell ref="A129:A131"/>
    <mergeCell ref="B129:B131"/>
    <mergeCell ref="C129:C131"/>
    <mergeCell ref="D129:D131"/>
    <mergeCell ref="A120:A122"/>
    <mergeCell ref="B120:B122"/>
    <mergeCell ref="C120:C122"/>
    <mergeCell ref="D120:D122"/>
    <mergeCell ref="A123:A125"/>
    <mergeCell ref="B123:B125"/>
    <mergeCell ref="C123:C125"/>
    <mergeCell ref="D123:D125"/>
    <mergeCell ref="A111:A114"/>
    <mergeCell ref="B111:B114"/>
    <mergeCell ref="C111:C114"/>
    <mergeCell ref="D111:D114"/>
    <mergeCell ref="A115:A118"/>
    <mergeCell ref="B115:B118"/>
    <mergeCell ref="C115:C118"/>
    <mergeCell ref="D115:D118"/>
    <mergeCell ref="A103:A106"/>
    <mergeCell ref="B103:B106"/>
    <mergeCell ref="C103:C106"/>
    <mergeCell ref="D103:D106"/>
    <mergeCell ref="A107:A110"/>
    <mergeCell ref="B107:B110"/>
    <mergeCell ref="C107:C110"/>
    <mergeCell ref="D107:D110"/>
    <mergeCell ref="A95:A98"/>
    <mergeCell ref="B95:B98"/>
    <mergeCell ref="C95:C98"/>
    <mergeCell ref="D95:D98"/>
    <mergeCell ref="A99:A101"/>
    <mergeCell ref="B99:B101"/>
    <mergeCell ref="C99:C101"/>
    <mergeCell ref="D99:D101"/>
    <mergeCell ref="A85:A89"/>
    <mergeCell ref="B85:B89"/>
    <mergeCell ref="C85:C89"/>
    <mergeCell ref="D85:D89"/>
    <mergeCell ref="A90:A94"/>
    <mergeCell ref="B90:B94"/>
    <mergeCell ref="C90:C94"/>
    <mergeCell ref="D90:D94"/>
    <mergeCell ref="A77:A80"/>
    <mergeCell ref="B77:B80"/>
    <mergeCell ref="C77:C80"/>
    <mergeCell ref="D77:D80"/>
    <mergeCell ref="A81:A84"/>
    <mergeCell ref="B81:B84"/>
    <mergeCell ref="C81:C84"/>
    <mergeCell ref="D81:D84"/>
    <mergeCell ref="A69:A72"/>
    <mergeCell ref="B69:B72"/>
    <mergeCell ref="C69:C72"/>
    <mergeCell ref="D69:D72"/>
    <mergeCell ref="A73:A76"/>
    <mergeCell ref="B73:B76"/>
    <mergeCell ref="C73:C76"/>
    <mergeCell ref="D73:D76"/>
    <mergeCell ref="A61:A64"/>
    <mergeCell ref="B61:B64"/>
    <mergeCell ref="C61:C64"/>
    <mergeCell ref="D61:D64"/>
    <mergeCell ref="A65:A68"/>
    <mergeCell ref="B65:B68"/>
    <mergeCell ref="C65:C68"/>
    <mergeCell ref="D65:D68"/>
    <mergeCell ref="A53:A56"/>
    <mergeCell ref="B53:B56"/>
    <mergeCell ref="C53:C56"/>
    <mergeCell ref="D53:D56"/>
    <mergeCell ref="A57:A60"/>
    <mergeCell ref="B57:B60"/>
    <mergeCell ref="C57:C60"/>
    <mergeCell ref="D57:D60"/>
    <mergeCell ref="A45:A48"/>
    <mergeCell ref="B45:B48"/>
    <mergeCell ref="C45:C48"/>
    <mergeCell ref="D45:D48"/>
    <mergeCell ref="A49:A52"/>
    <mergeCell ref="B49:B52"/>
    <mergeCell ref="C49:C52"/>
    <mergeCell ref="D49:D52"/>
    <mergeCell ref="A37:A40"/>
    <mergeCell ref="B37:B40"/>
    <mergeCell ref="C37:C40"/>
    <mergeCell ref="D37:D40"/>
    <mergeCell ref="A41:A44"/>
    <mergeCell ref="B41:B44"/>
    <mergeCell ref="C41:C44"/>
    <mergeCell ref="D41:D44"/>
    <mergeCell ref="A29:A32"/>
    <mergeCell ref="B29:B32"/>
    <mergeCell ref="C29:C32"/>
    <mergeCell ref="D29:D32"/>
    <mergeCell ref="A33:A36"/>
    <mergeCell ref="B33:B36"/>
    <mergeCell ref="C33:C36"/>
    <mergeCell ref="D33:D36"/>
    <mergeCell ref="A21:A24"/>
    <mergeCell ref="B21:B24"/>
    <mergeCell ref="C21:C24"/>
    <mergeCell ref="D21:D24"/>
    <mergeCell ref="A25:A28"/>
    <mergeCell ref="B25:B28"/>
    <mergeCell ref="C25:C28"/>
    <mergeCell ref="D25:D28"/>
    <mergeCell ref="A13:A16"/>
    <mergeCell ref="B13:B16"/>
    <mergeCell ref="C13:C16"/>
    <mergeCell ref="D13:D16"/>
    <mergeCell ref="A17:A20"/>
    <mergeCell ref="B17:B20"/>
    <mergeCell ref="C17:C20"/>
    <mergeCell ref="D17:D20"/>
    <mergeCell ref="K6:M8"/>
    <mergeCell ref="N6:Q6"/>
    <mergeCell ref="S6:V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</mergeCells>
  <pageMargins left="0.62992125984251968" right="0.23622047244094491" top="0.39370078740157483" bottom="0.19685039370078741" header="0.31496062992125984" footer="0.31496062992125984"/>
  <pageSetup paperSize="9" scale="54" fitToHeight="0" orientation="landscape" r:id="rId1"/>
  <headerFooter differentFirst="1">
    <oddHeader>&amp;C&amp;"Arial Cyr,обычный"&amp;10&amp;P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62"/>
  <sheetViews>
    <sheetView zoomScale="60" zoomScaleNormal="60" zoomScaleSheetLayoutView="69" zoomScalePageLayoutView="70" workbookViewId="0">
      <selection activeCell="Z25" sqref="Z25"/>
    </sheetView>
  </sheetViews>
  <sheetFormatPr defaultColWidth="8.7109375" defaultRowHeight="15.75" x14ac:dyDescent="0.25"/>
  <cols>
    <col min="1" max="3" width="10.28515625" style="3" bestFit="1" customWidth="1"/>
    <col min="4" max="4" width="18.42578125" style="3" customWidth="1"/>
    <col min="5" max="5" width="75.7109375" style="3" customWidth="1"/>
    <col min="6" max="6" width="28.85546875" style="3" customWidth="1"/>
    <col min="7" max="7" width="11" style="3" customWidth="1"/>
    <col min="8" max="10" width="20.7109375" style="3" customWidth="1"/>
    <col min="11" max="11" width="16.42578125" style="3" customWidth="1"/>
    <col min="12" max="12" width="18.140625" style="3" customWidth="1"/>
    <col min="13" max="13" width="16.5703125" style="3" customWidth="1"/>
    <col min="14" max="14" width="80.42578125" style="5" hidden="1" customWidth="1"/>
    <col min="15" max="15" width="10.28515625" style="2" hidden="1" customWidth="1"/>
    <col min="16" max="17" width="11.5703125" style="2" hidden="1" customWidth="1"/>
    <col min="18" max="18" width="10.28515625" style="2" hidden="1" customWidth="1"/>
    <col min="19" max="20" width="8.7109375" style="2" hidden="1" bestFit="1" customWidth="1"/>
    <col min="21" max="21" width="9.140625" style="2" hidden="1" customWidth="1"/>
    <col min="22" max="23" width="10.28515625" style="2" hidden="1" customWidth="1"/>
    <col min="24" max="24" width="25.5703125" style="2" hidden="1" customWidth="1"/>
    <col min="25" max="25" width="26.85546875" style="2" customWidth="1"/>
    <col min="26" max="26" width="17.28515625" style="2" customWidth="1"/>
    <col min="27" max="27" width="22.42578125" style="2" customWidth="1"/>
    <col min="28" max="28" width="8.7109375" style="2" bestFit="1" customWidth="1"/>
    <col min="29" max="29" width="12.28515625" style="2" bestFit="1" customWidth="1"/>
    <col min="30" max="30" width="9.140625" style="2" bestFit="1" customWidth="1"/>
    <col min="31" max="41" width="8.7109375" style="2" bestFit="1" customWidth="1"/>
    <col min="42" max="42" width="8.7109375" style="3" bestFit="1" customWidth="1"/>
    <col min="43" max="16384" width="8.7109375" style="3"/>
  </cols>
  <sheetData>
    <row r="1" spans="1:42" s="2" customFormat="1" ht="144.75" customHeight="1" x14ac:dyDescent="0.3">
      <c r="A1" s="39"/>
      <c r="B1" s="40"/>
      <c r="C1" s="40"/>
      <c r="D1" s="40"/>
      <c r="E1" s="40"/>
      <c r="F1" s="40"/>
      <c r="G1" s="40"/>
      <c r="H1" s="40"/>
      <c r="I1" s="40"/>
      <c r="J1" s="400" t="s">
        <v>328</v>
      </c>
      <c r="K1" s="400"/>
      <c r="L1" s="400"/>
      <c r="M1" s="400"/>
      <c r="N1" s="1"/>
      <c r="AP1" s="3"/>
    </row>
    <row r="2" spans="1:42" s="2" customFormat="1" ht="18.75" customHeight="1" x14ac:dyDescent="0.25">
      <c r="A2" s="401" t="s">
        <v>0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"/>
      <c r="AP2" s="3"/>
    </row>
    <row r="3" spans="1:42" s="2" customFormat="1" ht="18.75" customHeight="1" x14ac:dyDescent="0.25">
      <c r="A3" s="401" t="s">
        <v>80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5"/>
      <c r="AP3" s="3"/>
    </row>
    <row r="4" spans="1:42" s="2" customFormat="1" ht="18.75" customHeight="1" x14ac:dyDescent="0.25">
      <c r="A4" s="39"/>
      <c r="B4" s="39"/>
      <c r="C4" s="401" t="s">
        <v>2</v>
      </c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5"/>
      <c r="AP4" s="3"/>
    </row>
    <row r="5" spans="1:42" ht="10.5" customHeight="1" x14ac:dyDescent="0.25"/>
    <row r="6" spans="1:42" s="2" customFormat="1" ht="81.75" customHeight="1" x14ac:dyDescent="0.25">
      <c r="A6" s="402" t="s">
        <v>3</v>
      </c>
      <c r="B6" s="402" t="s">
        <v>4</v>
      </c>
      <c r="C6" s="405" t="s">
        <v>285</v>
      </c>
      <c r="D6" s="392" t="s">
        <v>6</v>
      </c>
      <c r="E6" s="392" t="s">
        <v>7</v>
      </c>
      <c r="F6" s="392" t="s">
        <v>8</v>
      </c>
      <c r="G6" s="408"/>
      <c r="H6" s="409"/>
      <c r="I6" s="409"/>
      <c r="J6" s="410"/>
      <c r="K6" s="409" t="s">
        <v>9</v>
      </c>
      <c r="L6" s="409"/>
      <c r="M6" s="410"/>
      <c r="N6" s="391" t="s">
        <v>10</v>
      </c>
      <c r="O6" s="381" t="s">
        <v>11</v>
      </c>
      <c r="P6" s="382"/>
      <c r="Q6" s="382"/>
      <c r="R6" s="381"/>
      <c r="T6" s="391" t="s">
        <v>12</v>
      </c>
      <c r="U6" s="382"/>
      <c r="V6" s="382"/>
      <c r="W6" s="381"/>
      <c r="AP6" s="3"/>
    </row>
    <row r="7" spans="1:42" s="2" customFormat="1" ht="23.25" customHeight="1" x14ac:dyDescent="0.25">
      <c r="A7" s="403"/>
      <c r="B7" s="403"/>
      <c r="C7" s="406"/>
      <c r="D7" s="393"/>
      <c r="E7" s="393"/>
      <c r="F7" s="392" t="s">
        <v>13</v>
      </c>
      <c r="G7" s="395" t="s">
        <v>14</v>
      </c>
      <c r="H7" s="397" t="s">
        <v>15</v>
      </c>
      <c r="I7" s="397"/>
      <c r="J7" s="397"/>
      <c r="K7" s="411"/>
      <c r="L7" s="411"/>
      <c r="M7" s="412"/>
      <c r="N7" s="398"/>
      <c r="O7" s="36"/>
      <c r="P7" s="35"/>
      <c r="Q7" s="35"/>
      <c r="R7" s="35"/>
      <c r="T7" s="35"/>
      <c r="U7" s="35"/>
      <c r="V7" s="35"/>
      <c r="W7" s="35"/>
      <c r="AP7" s="3"/>
    </row>
    <row r="8" spans="1:42" s="2" customFormat="1" ht="22.5" customHeight="1" x14ac:dyDescent="0.25">
      <c r="A8" s="403"/>
      <c r="B8" s="403"/>
      <c r="C8" s="406"/>
      <c r="D8" s="393"/>
      <c r="E8" s="393"/>
      <c r="F8" s="393"/>
      <c r="G8" s="396"/>
      <c r="H8" s="397"/>
      <c r="I8" s="397"/>
      <c r="J8" s="397"/>
      <c r="K8" s="413"/>
      <c r="L8" s="413"/>
      <c r="M8" s="414"/>
      <c r="N8" s="399"/>
      <c r="O8" s="36"/>
      <c r="P8" s="35"/>
      <c r="Q8" s="35"/>
      <c r="R8" s="35"/>
      <c r="T8" s="35"/>
      <c r="U8" s="35"/>
      <c r="V8" s="35"/>
      <c r="W8" s="35"/>
      <c r="AP8" s="3"/>
    </row>
    <row r="9" spans="1:42" s="2" customFormat="1" ht="43.5" customHeight="1" x14ac:dyDescent="0.25">
      <c r="A9" s="404"/>
      <c r="B9" s="404"/>
      <c r="C9" s="407"/>
      <c r="D9" s="394"/>
      <c r="E9" s="394"/>
      <c r="F9" s="394"/>
      <c r="G9" s="394"/>
      <c r="H9" s="38" t="s">
        <v>16</v>
      </c>
      <c r="I9" s="38" t="s">
        <v>17</v>
      </c>
      <c r="J9" s="38" t="s">
        <v>18</v>
      </c>
      <c r="K9" s="37" t="s">
        <v>16</v>
      </c>
      <c r="L9" s="37" t="s">
        <v>17</v>
      </c>
      <c r="M9" s="37" t="s">
        <v>18</v>
      </c>
      <c r="N9" s="6"/>
      <c r="O9" s="7">
        <v>2020</v>
      </c>
      <c r="P9" s="8">
        <v>2021</v>
      </c>
      <c r="Q9" s="8">
        <v>2022</v>
      </c>
      <c r="R9" s="8">
        <v>2023</v>
      </c>
      <c r="T9" s="8">
        <v>2020</v>
      </c>
      <c r="U9" s="8">
        <v>2021</v>
      </c>
      <c r="V9" s="8">
        <v>2022</v>
      </c>
      <c r="W9" s="8">
        <v>2023</v>
      </c>
      <c r="Y9" s="9"/>
      <c r="Z9" s="9"/>
      <c r="AP9" s="3"/>
    </row>
    <row r="10" spans="1:42" s="2" customFormat="1" x14ac:dyDescent="0.25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7">
        <v>10</v>
      </c>
      <c r="K10" s="37">
        <v>11</v>
      </c>
      <c r="L10" s="37">
        <v>12</v>
      </c>
      <c r="M10" s="37">
        <v>13</v>
      </c>
      <c r="N10" s="6"/>
      <c r="Y10" s="9"/>
      <c r="Z10" s="9"/>
      <c r="AP10" s="3"/>
    </row>
    <row r="11" spans="1:42" s="2" customFormat="1" ht="37.5" customHeight="1" x14ac:dyDescent="0.25">
      <c r="A11" s="166" t="s">
        <v>291</v>
      </c>
      <c r="B11" s="166" t="s">
        <v>291</v>
      </c>
      <c r="C11" s="167" t="s">
        <v>291</v>
      </c>
      <c r="D11" s="167" t="s">
        <v>291</v>
      </c>
      <c r="E11" s="88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343">
        <f>K12+K17</f>
        <v>235561.76999999996</v>
      </c>
      <c r="L11" s="13">
        <f>L12+L17</f>
        <v>367509.55</v>
      </c>
      <c r="M11" s="13">
        <f>M12+M17</f>
        <v>50000</v>
      </c>
      <c r="N11" s="13" t="e">
        <f>N12+#REF!</f>
        <v>#REF!</v>
      </c>
      <c r="O11" s="13" t="e">
        <f>O12+#REF!</f>
        <v>#REF!</v>
      </c>
      <c r="P11" s="13" t="e">
        <f>P12+#REF!</f>
        <v>#REF!</v>
      </c>
      <c r="Q11" s="13" t="e">
        <f>Q12+#REF!</f>
        <v>#REF!</v>
      </c>
      <c r="R11" s="13" t="e">
        <f>R12+#REF!</f>
        <v>#REF!</v>
      </c>
      <c r="S11" s="13" t="e">
        <f>S12+#REF!</f>
        <v>#REF!</v>
      </c>
      <c r="T11" s="13" t="e">
        <f>T12+#REF!</f>
        <v>#REF!</v>
      </c>
      <c r="U11" s="13" t="e">
        <f>U12+#REF!</f>
        <v>#REF!</v>
      </c>
      <c r="V11" s="13" t="e">
        <f>V12+#REF!</f>
        <v>#REF!</v>
      </c>
      <c r="W11" s="13" t="e">
        <f>W12+#REF!</f>
        <v>#REF!</v>
      </c>
      <c r="X11" s="13" t="e">
        <f>X12+#REF!</f>
        <v>#REF!</v>
      </c>
      <c r="Y11" s="329"/>
      <c r="Z11" s="329"/>
      <c r="AA11" s="329"/>
      <c r="AP11" s="3"/>
    </row>
    <row r="12" spans="1:42" s="2" customFormat="1" ht="50.1" customHeight="1" x14ac:dyDescent="0.25">
      <c r="A12" s="174">
        <v>1</v>
      </c>
      <c r="B12" s="175" t="s">
        <v>81</v>
      </c>
      <c r="C12" s="175" t="s">
        <v>82</v>
      </c>
      <c r="D12" s="175" t="s">
        <v>19</v>
      </c>
      <c r="E12" s="178" t="s">
        <v>280</v>
      </c>
      <c r="F12" s="164" t="s">
        <v>24</v>
      </c>
      <c r="G12" s="163" t="s">
        <v>25</v>
      </c>
      <c r="H12" s="164" t="str">
        <f t="shared" ref="H12:M12" si="0">H13</f>
        <v>0</v>
      </c>
      <c r="I12" s="164" t="str">
        <f t="shared" si="0"/>
        <v>0</v>
      </c>
      <c r="J12" s="164" t="str">
        <f t="shared" si="0"/>
        <v>1</v>
      </c>
      <c r="K12" s="176">
        <f t="shared" si="0"/>
        <v>141895.79999999999</v>
      </c>
      <c r="L12" s="176">
        <f t="shared" si="0"/>
        <v>317509.55</v>
      </c>
      <c r="M12" s="176">
        <f t="shared" si="0"/>
        <v>0</v>
      </c>
      <c r="O12" s="14"/>
      <c r="P12" s="14"/>
      <c r="Q12" s="14"/>
      <c r="R12" s="14"/>
      <c r="S12" s="14"/>
      <c r="T12" s="14"/>
      <c r="U12" s="14"/>
      <c r="V12" s="14"/>
      <c r="W12" s="14"/>
      <c r="AP12" s="3"/>
    </row>
    <row r="13" spans="1:42" s="2" customFormat="1" ht="115.5" customHeight="1" x14ac:dyDescent="0.25">
      <c r="A13" s="366">
        <v>1</v>
      </c>
      <c r="B13" s="360" t="s">
        <v>81</v>
      </c>
      <c r="C13" s="360" t="s">
        <v>82</v>
      </c>
      <c r="D13" s="360" t="s">
        <v>27</v>
      </c>
      <c r="E13" s="117" t="s">
        <v>83</v>
      </c>
      <c r="F13" s="102" t="s">
        <v>24</v>
      </c>
      <c r="G13" s="102" t="s">
        <v>25</v>
      </c>
      <c r="H13" s="102" t="s">
        <v>29</v>
      </c>
      <c r="I13" s="102" t="s">
        <v>29</v>
      </c>
      <c r="J13" s="102" t="s">
        <v>28</v>
      </c>
      <c r="K13" s="103">
        <f>90192.69+51703.11</f>
        <v>141895.79999999999</v>
      </c>
      <c r="L13" s="103">
        <f>189945.81+127563.74</f>
        <v>317509.55</v>
      </c>
      <c r="M13" s="103">
        <f>198303.42-198303.42</f>
        <v>0</v>
      </c>
      <c r="N13" s="5"/>
      <c r="O13" s="14"/>
      <c r="P13" s="14"/>
      <c r="Q13" s="14"/>
      <c r="R13" s="14"/>
      <c r="S13" s="14"/>
      <c r="T13" s="14"/>
      <c r="U13" s="14"/>
      <c r="V13" s="14"/>
      <c r="W13" s="14"/>
      <c r="AP13" s="3"/>
    </row>
    <row r="14" spans="1:42" s="2" customFormat="1" ht="20.100000000000001" customHeight="1" x14ac:dyDescent="0.25">
      <c r="A14" s="367"/>
      <c r="B14" s="361"/>
      <c r="C14" s="361"/>
      <c r="D14" s="361"/>
      <c r="E14" s="116" t="s">
        <v>30</v>
      </c>
      <c r="F14" s="75" t="s">
        <v>19</v>
      </c>
      <c r="G14" s="75" t="s">
        <v>19</v>
      </c>
      <c r="H14" s="300" t="s">
        <v>73</v>
      </c>
      <c r="I14" s="283" t="s">
        <v>19</v>
      </c>
      <c r="J14" s="75" t="s">
        <v>19</v>
      </c>
      <c r="K14" s="75" t="s">
        <v>19</v>
      </c>
      <c r="L14" s="75" t="s">
        <v>19</v>
      </c>
      <c r="M14" s="75" t="s">
        <v>19</v>
      </c>
      <c r="N14" s="5"/>
      <c r="O14" s="14"/>
      <c r="P14" s="14"/>
      <c r="Q14" s="14"/>
      <c r="R14" s="14"/>
      <c r="S14" s="14"/>
      <c r="T14" s="14"/>
      <c r="U14" s="14"/>
      <c r="V14" s="14"/>
      <c r="W14" s="14"/>
      <c r="AP14" s="3"/>
    </row>
    <row r="15" spans="1:42" s="2" customFormat="1" ht="20.100000000000001" customHeight="1" x14ac:dyDescent="0.25">
      <c r="A15" s="380"/>
      <c r="B15" s="380"/>
      <c r="C15" s="380"/>
      <c r="D15" s="380"/>
      <c r="E15" s="116" t="s">
        <v>31</v>
      </c>
      <c r="F15" s="75" t="s">
        <v>19</v>
      </c>
      <c r="G15" s="75" t="s">
        <v>19</v>
      </c>
      <c r="H15" s="283" t="s">
        <v>19</v>
      </c>
      <c r="I15" s="283" t="s">
        <v>38</v>
      </c>
      <c r="J15" s="74"/>
      <c r="K15" s="75" t="s">
        <v>19</v>
      </c>
      <c r="L15" s="75" t="s">
        <v>19</v>
      </c>
      <c r="M15" s="75" t="s">
        <v>19</v>
      </c>
      <c r="N15" s="5"/>
      <c r="O15" s="14"/>
      <c r="P15" s="14"/>
      <c r="Q15" s="14"/>
      <c r="R15" s="14"/>
      <c r="S15" s="14"/>
      <c r="T15" s="14"/>
      <c r="U15" s="14"/>
      <c r="V15" s="14"/>
      <c r="W15" s="14"/>
      <c r="AP15" s="3"/>
    </row>
    <row r="16" spans="1:42" s="2" customFormat="1" ht="20.100000000000001" customHeight="1" x14ac:dyDescent="0.25">
      <c r="A16" s="359"/>
      <c r="B16" s="359"/>
      <c r="C16" s="359"/>
      <c r="D16" s="359"/>
      <c r="E16" s="86" t="s">
        <v>32</v>
      </c>
      <c r="F16" s="75" t="s">
        <v>19</v>
      </c>
      <c r="G16" s="75" t="s">
        <v>19</v>
      </c>
      <c r="H16" s="283" t="s">
        <v>19</v>
      </c>
      <c r="I16" s="283" t="s">
        <v>232</v>
      </c>
      <c r="J16" s="75"/>
      <c r="K16" s="75" t="s">
        <v>19</v>
      </c>
      <c r="L16" s="75" t="s">
        <v>19</v>
      </c>
      <c r="M16" s="75" t="s">
        <v>19</v>
      </c>
      <c r="N16" s="5"/>
      <c r="O16" s="14"/>
      <c r="P16" s="14"/>
      <c r="Q16" s="14"/>
      <c r="R16" s="14"/>
      <c r="S16" s="14"/>
      <c r="T16" s="14"/>
      <c r="U16" s="14"/>
      <c r="V16" s="14"/>
      <c r="W16" s="14"/>
      <c r="AP16" s="3"/>
    </row>
    <row r="17" spans="1:42" s="2" customFormat="1" ht="50.1" customHeight="1" x14ac:dyDescent="0.25">
      <c r="A17" s="152">
        <v>1</v>
      </c>
      <c r="B17" s="151" t="s">
        <v>81</v>
      </c>
      <c r="C17" s="151" t="s">
        <v>84</v>
      </c>
      <c r="D17" s="151" t="s">
        <v>19</v>
      </c>
      <c r="E17" s="158" t="s">
        <v>85</v>
      </c>
      <c r="F17" s="151" t="s">
        <v>24</v>
      </c>
      <c r="G17" s="151" t="s">
        <v>25</v>
      </c>
      <c r="H17" s="154">
        <f>SUM(H18:H147)</f>
        <v>33</v>
      </c>
      <c r="I17" s="154">
        <f>SUM(I18:I147)</f>
        <v>15</v>
      </c>
      <c r="J17" s="154">
        <f>SUM(J18:J147)</f>
        <v>15</v>
      </c>
      <c r="K17" s="153">
        <f>K18+K22+K26+K30+K70+K34+K50+K54+K58+K62+K66+K126+K74+K78+K82+K86+K90+K94+K98+K102+K148+K106+K110+K114+K152+K118+K122+K156+K38+K130+K134+K42+K46+K138+K143</f>
        <v>93665.969999999972</v>
      </c>
      <c r="L17" s="153">
        <f>L18+L22+L26+L30+L70+L34+L50+L54+L58+L62+L66+L126+L74+L78+L82+L86+L90+L94+L98+L102+L148+L106+L110+L114+L152+L118+L122+L156+L38+L130+L134+L42+L46+L138+L143</f>
        <v>50000</v>
      </c>
      <c r="M17" s="153">
        <f>M18+M22+M26+M30+M70+M34+M50+M54+M58+M62+M66+M126+M74+M78+M82+M86+M90+M94+M98+M102+M148+M106+M110+M114+M152+M118+M122+M156+M38+M130+M134+M42+M46+M138+M143</f>
        <v>50000</v>
      </c>
      <c r="N17" s="5"/>
      <c r="O17" s="14"/>
      <c r="P17" s="14"/>
      <c r="Q17" s="14"/>
      <c r="R17" s="14"/>
      <c r="S17" s="14"/>
      <c r="T17" s="14"/>
      <c r="U17" s="14"/>
      <c r="V17" s="14"/>
      <c r="W17" s="14"/>
      <c r="AP17" s="3"/>
    </row>
    <row r="18" spans="1:42" ht="30" customHeight="1" x14ac:dyDescent="0.25">
      <c r="A18" s="397">
        <v>1</v>
      </c>
      <c r="B18" s="476" t="s">
        <v>81</v>
      </c>
      <c r="C18" s="440" t="s">
        <v>84</v>
      </c>
      <c r="D18" s="476" t="s">
        <v>36</v>
      </c>
      <c r="E18" s="350" t="s">
        <v>276</v>
      </c>
      <c r="F18" s="102" t="s">
        <v>24</v>
      </c>
      <c r="G18" s="102" t="s">
        <v>25</v>
      </c>
      <c r="H18" s="101">
        <v>1</v>
      </c>
      <c r="I18" s="101">
        <v>0</v>
      </c>
      <c r="J18" s="101">
        <v>0</v>
      </c>
      <c r="K18" s="351">
        <v>1932</v>
      </c>
      <c r="L18" s="351">
        <v>0</v>
      </c>
      <c r="M18" s="351">
        <v>0</v>
      </c>
    </row>
    <row r="19" spans="1:42" ht="20.100000000000001" customHeight="1" x14ac:dyDescent="0.25">
      <c r="A19" s="397"/>
      <c r="B19" s="476"/>
      <c r="C19" s="440"/>
      <c r="D19" s="476"/>
      <c r="E19" s="86" t="s">
        <v>71</v>
      </c>
      <c r="F19" s="354" t="s">
        <v>19</v>
      </c>
      <c r="G19" s="354" t="s">
        <v>19</v>
      </c>
      <c r="H19" s="354" t="s">
        <v>50</v>
      </c>
      <c r="I19" s="354" t="s">
        <v>19</v>
      </c>
      <c r="J19" s="354" t="s">
        <v>19</v>
      </c>
      <c r="K19" s="354" t="s">
        <v>19</v>
      </c>
      <c r="L19" s="354" t="s">
        <v>19</v>
      </c>
      <c r="M19" s="354" t="s">
        <v>19</v>
      </c>
    </row>
    <row r="20" spans="1:42" ht="20.100000000000001" customHeight="1" x14ac:dyDescent="0.25">
      <c r="A20" s="397"/>
      <c r="B20" s="476"/>
      <c r="C20" s="440"/>
      <c r="D20" s="476"/>
      <c r="E20" s="86" t="s">
        <v>31</v>
      </c>
      <c r="F20" s="354" t="s">
        <v>19</v>
      </c>
      <c r="G20" s="354" t="s">
        <v>19</v>
      </c>
      <c r="H20" s="354" t="s">
        <v>61</v>
      </c>
      <c r="I20" s="354" t="s">
        <v>19</v>
      </c>
      <c r="J20" s="354" t="s">
        <v>19</v>
      </c>
      <c r="K20" s="354" t="s">
        <v>19</v>
      </c>
      <c r="L20" s="354" t="s">
        <v>19</v>
      </c>
      <c r="M20" s="354" t="s">
        <v>19</v>
      </c>
    </row>
    <row r="21" spans="1:42" ht="20.100000000000001" customHeight="1" x14ac:dyDescent="0.25">
      <c r="A21" s="397"/>
      <c r="B21" s="476"/>
      <c r="C21" s="440"/>
      <c r="D21" s="476"/>
      <c r="E21" s="86" t="s">
        <v>32</v>
      </c>
      <c r="F21" s="354" t="s">
        <v>19</v>
      </c>
      <c r="G21" s="354" t="s">
        <v>19</v>
      </c>
      <c r="H21" s="354" t="s">
        <v>67</v>
      </c>
      <c r="I21" s="354" t="s">
        <v>19</v>
      </c>
      <c r="J21" s="354" t="s">
        <v>19</v>
      </c>
      <c r="K21" s="354" t="s">
        <v>19</v>
      </c>
      <c r="L21" s="354" t="s">
        <v>19</v>
      </c>
      <c r="M21" s="354" t="s">
        <v>19</v>
      </c>
    </row>
    <row r="22" spans="1:42" ht="30" customHeight="1" x14ac:dyDescent="0.25">
      <c r="A22" s="397">
        <v>1</v>
      </c>
      <c r="B22" s="476" t="s">
        <v>81</v>
      </c>
      <c r="C22" s="440" t="s">
        <v>84</v>
      </c>
      <c r="D22" s="476" t="s">
        <v>36</v>
      </c>
      <c r="E22" s="301" t="s">
        <v>373</v>
      </c>
      <c r="F22" s="102" t="s">
        <v>24</v>
      </c>
      <c r="G22" s="102" t="s">
        <v>25</v>
      </c>
      <c r="H22" s="101">
        <v>1</v>
      </c>
      <c r="I22" s="101">
        <v>0</v>
      </c>
      <c r="J22" s="101">
        <v>0</v>
      </c>
      <c r="K22" s="351">
        <v>3664.78</v>
      </c>
      <c r="L22" s="351">
        <v>0</v>
      </c>
      <c r="M22" s="351">
        <v>0</v>
      </c>
    </row>
    <row r="23" spans="1:42" ht="20.100000000000001" customHeight="1" x14ac:dyDescent="0.25">
      <c r="A23" s="475"/>
      <c r="B23" s="475"/>
      <c r="C23" s="440"/>
      <c r="D23" s="475"/>
      <c r="E23" s="86" t="s">
        <v>71</v>
      </c>
      <c r="F23" s="354" t="s">
        <v>19</v>
      </c>
      <c r="G23" s="354" t="s">
        <v>19</v>
      </c>
      <c r="H23" s="354" t="s">
        <v>65</v>
      </c>
      <c r="I23" s="354" t="s">
        <v>19</v>
      </c>
      <c r="J23" s="354" t="s">
        <v>19</v>
      </c>
      <c r="K23" s="354" t="s">
        <v>19</v>
      </c>
      <c r="L23" s="354" t="s">
        <v>19</v>
      </c>
      <c r="M23" s="354" t="s">
        <v>19</v>
      </c>
    </row>
    <row r="24" spans="1:42" ht="20.100000000000001" customHeight="1" x14ac:dyDescent="0.25">
      <c r="A24" s="475"/>
      <c r="B24" s="475"/>
      <c r="C24" s="440"/>
      <c r="D24" s="475"/>
      <c r="E24" s="95" t="s">
        <v>31</v>
      </c>
      <c r="F24" s="354" t="s">
        <v>19</v>
      </c>
      <c r="G24" s="354" t="s">
        <v>19</v>
      </c>
      <c r="H24" s="352" t="s">
        <v>67</v>
      </c>
      <c r="I24" s="354" t="s">
        <v>19</v>
      </c>
      <c r="J24" s="354" t="s">
        <v>19</v>
      </c>
      <c r="K24" s="354" t="s">
        <v>19</v>
      </c>
      <c r="L24" s="354" t="s">
        <v>19</v>
      </c>
      <c r="M24" s="354" t="s">
        <v>19</v>
      </c>
    </row>
    <row r="25" spans="1:42" s="5" customFormat="1" ht="20.100000000000001" customHeight="1" x14ac:dyDescent="0.25">
      <c r="A25" s="475"/>
      <c r="B25" s="475"/>
      <c r="C25" s="440"/>
      <c r="D25" s="475"/>
      <c r="E25" s="95" t="s">
        <v>32</v>
      </c>
      <c r="F25" s="354" t="s">
        <v>19</v>
      </c>
      <c r="G25" s="354" t="s">
        <v>19</v>
      </c>
      <c r="H25" s="352" t="s">
        <v>37</v>
      </c>
      <c r="I25" s="354" t="s">
        <v>19</v>
      </c>
      <c r="J25" s="354" t="s">
        <v>19</v>
      </c>
      <c r="K25" s="354" t="s">
        <v>19</v>
      </c>
      <c r="L25" s="354" t="s">
        <v>19</v>
      </c>
      <c r="M25" s="354" t="s">
        <v>19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3"/>
    </row>
    <row r="26" spans="1:42" s="5" customFormat="1" ht="30" customHeight="1" x14ac:dyDescent="0.25">
      <c r="A26" s="397">
        <v>1</v>
      </c>
      <c r="B26" s="476" t="s">
        <v>81</v>
      </c>
      <c r="C26" s="440" t="s">
        <v>84</v>
      </c>
      <c r="D26" s="476" t="s">
        <v>36</v>
      </c>
      <c r="E26" s="350" t="s">
        <v>379</v>
      </c>
      <c r="F26" s="102" t="s">
        <v>24</v>
      </c>
      <c r="G26" s="102" t="s">
        <v>25</v>
      </c>
      <c r="H26" s="101">
        <v>1</v>
      </c>
      <c r="I26" s="101">
        <v>0</v>
      </c>
      <c r="J26" s="101">
        <v>0</v>
      </c>
      <c r="K26" s="351">
        <v>2991.5</v>
      </c>
      <c r="L26" s="351">
        <v>0</v>
      </c>
      <c r="M26" s="351">
        <v>0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3"/>
    </row>
    <row r="27" spans="1:42" s="5" customFormat="1" ht="20.100000000000001" customHeight="1" x14ac:dyDescent="0.25">
      <c r="A27" s="475"/>
      <c r="B27" s="475"/>
      <c r="C27" s="440"/>
      <c r="D27" s="475"/>
      <c r="E27" s="95" t="s">
        <v>71</v>
      </c>
      <c r="F27" s="354" t="s">
        <v>19</v>
      </c>
      <c r="G27" s="354" t="s">
        <v>19</v>
      </c>
      <c r="H27" s="42" t="s">
        <v>67</v>
      </c>
      <c r="I27" s="354" t="s">
        <v>19</v>
      </c>
      <c r="J27" s="354" t="s">
        <v>19</v>
      </c>
      <c r="K27" s="354" t="s">
        <v>19</v>
      </c>
      <c r="L27" s="354" t="s">
        <v>19</v>
      </c>
      <c r="M27" s="354" t="s">
        <v>19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3"/>
    </row>
    <row r="28" spans="1:42" s="5" customFormat="1" ht="20.100000000000001" customHeight="1" x14ac:dyDescent="0.25">
      <c r="A28" s="475"/>
      <c r="B28" s="475"/>
      <c r="C28" s="440"/>
      <c r="D28" s="475"/>
      <c r="E28" s="95" t="s">
        <v>31</v>
      </c>
      <c r="F28" s="354" t="s">
        <v>19</v>
      </c>
      <c r="G28" s="354" t="s">
        <v>19</v>
      </c>
      <c r="H28" s="352" t="s">
        <v>59</v>
      </c>
      <c r="I28" s="354" t="s">
        <v>19</v>
      </c>
      <c r="J28" s="354" t="s">
        <v>19</v>
      </c>
      <c r="K28" s="354" t="s">
        <v>19</v>
      </c>
      <c r="L28" s="354" t="s">
        <v>19</v>
      </c>
      <c r="M28" s="354" t="s">
        <v>19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3"/>
    </row>
    <row r="29" spans="1:42" s="5" customFormat="1" ht="20.100000000000001" customHeight="1" x14ac:dyDescent="0.25">
      <c r="A29" s="475"/>
      <c r="B29" s="475"/>
      <c r="C29" s="440"/>
      <c r="D29" s="475"/>
      <c r="E29" s="86" t="s">
        <v>32</v>
      </c>
      <c r="F29" s="354" t="s">
        <v>19</v>
      </c>
      <c r="G29" s="354" t="s">
        <v>19</v>
      </c>
      <c r="H29" s="354" t="s">
        <v>38</v>
      </c>
      <c r="I29" s="354" t="s">
        <v>19</v>
      </c>
      <c r="J29" s="354" t="s">
        <v>19</v>
      </c>
      <c r="K29" s="354" t="s">
        <v>19</v>
      </c>
      <c r="L29" s="354" t="s">
        <v>19</v>
      </c>
      <c r="M29" s="354" t="s">
        <v>19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3"/>
    </row>
    <row r="30" spans="1:42" ht="30" customHeight="1" x14ac:dyDescent="0.25">
      <c r="A30" s="397">
        <v>1</v>
      </c>
      <c r="B30" s="476" t="s">
        <v>81</v>
      </c>
      <c r="C30" s="440" t="s">
        <v>84</v>
      </c>
      <c r="D30" s="476" t="s">
        <v>36</v>
      </c>
      <c r="E30" s="301" t="s">
        <v>374</v>
      </c>
      <c r="F30" s="102" t="s">
        <v>24</v>
      </c>
      <c r="G30" s="102" t="s">
        <v>25</v>
      </c>
      <c r="H30" s="101">
        <v>1</v>
      </c>
      <c r="I30" s="101">
        <v>0</v>
      </c>
      <c r="J30" s="101">
        <v>0</v>
      </c>
      <c r="K30" s="351">
        <v>44.89</v>
      </c>
      <c r="L30" s="351">
        <v>0</v>
      </c>
      <c r="M30" s="351">
        <v>0</v>
      </c>
    </row>
    <row r="31" spans="1:42" ht="20.100000000000001" customHeight="1" x14ac:dyDescent="0.25">
      <c r="A31" s="475"/>
      <c r="B31" s="475"/>
      <c r="C31" s="440"/>
      <c r="D31" s="475"/>
      <c r="E31" s="86" t="s">
        <v>71</v>
      </c>
      <c r="F31" s="354" t="s">
        <v>19</v>
      </c>
      <c r="G31" s="354" t="s">
        <v>19</v>
      </c>
      <c r="H31" s="354" t="s">
        <v>65</v>
      </c>
      <c r="I31" s="354" t="s">
        <v>19</v>
      </c>
      <c r="J31" s="354" t="s">
        <v>19</v>
      </c>
      <c r="K31" s="354" t="s">
        <v>19</v>
      </c>
      <c r="L31" s="354" t="s">
        <v>19</v>
      </c>
      <c r="M31" s="354" t="s">
        <v>19</v>
      </c>
    </row>
    <row r="32" spans="1:42" ht="20.100000000000001" customHeight="1" x14ac:dyDescent="0.25">
      <c r="A32" s="475"/>
      <c r="B32" s="475"/>
      <c r="C32" s="440"/>
      <c r="D32" s="475"/>
      <c r="E32" s="95" t="s">
        <v>31</v>
      </c>
      <c r="F32" s="354" t="s">
        <v>19</v>
      </c>
      <c r="G32" s="354" t="s">
        <v>19</v>
      </c>
      <c r="H32" s="352" t="s">
        <v>61</v>
      </c>
      <c r="I32" s="354" t="s">
        <v>19</v>
      </c>
      <c r="J32" s="354" t="s">
        <v>19</v>
      </c>
      <c r="K32" s="354" t="s">
        <v>19</v>
      </c>
      <c r="L32" s="354" t="s">
        <v>19</v>
      </c>
      <c r="M32" s="354" t="s">
        <v>19</v>
      </c>
    </row>
    <row r="33" spans="1:42" s="5" customFormat="1" ht="20.100000000000001" customHeight="1" x14ac:dyDescent="0.25">
      <c r="A33" s="475"/>
      <c r="B33" s="475"/>
      <c r="C33" s="440"/>
      <c r="D33" s="475"/>
      <c r="E33" s="95" t="s">
        <v>32</v>
      </c>
      <c r="F33" s="354" t="s">
        <v>19</v>
      </c>
      <c r="G33" s="354" t="s">
        <v>19</v>
      </c>
      <c r="H33" s="352" t="s">
        <v>67</v>
      </c>
      <c r="I33" s="354" t="s">
        <v>19</v>
      </c>
      <c r="J33" s="354" t="s">
        <v>19</v>
      </c>
      <c r="K33" s="354" t="s">
        <v>19</v>
      </c>
      <c r="L33" s="354" t="s">
        <v>19</v>
      </c>
      <c r="M33" s="354" t="s">
        <v>19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3"/>
    </row>
    <row r="34" spans="1:42" ht="30" customHeight="1" x14ac:dyDescent="0.25">
      <c r="A34" s="397">
        <v>1</v>
      </c>
      <c r="B34" s="476" t="s">
        <v>81</v>
      </c>
      <c r="C34" s="440" t="s">
        <v>84</v>
      </c>
      <c r="D34" s="476" t="s">
        <v>36</v>
      </c>
      <c r="E34" s="301" t="s">
        <v>376</v>
      </c>
      <c r="F34" s="102" t="s">
        <v>24</v>
      </c>
      <c r="G34" s="102" t="s">
        <v>25</v>
      </c>
      <c r="H34" s="101">
        <v>1</v>
      </c>
      <c r="I34" s="101">
        <v>0</v>
      </c>
      <c r="J34" s="101">
        <v>0</v>
      </c>
      <c r="K34" s="351">
        <v>8164.23</v>
      </c>
      <c r="L34" s="351">
        <v>0</v>
      </c>
      <c r="M34" s="351">
        <v>0</v>
      </c>
    </row>
    <row r="35" spans="1:42" ht="20.100000000000001" customHeight="1" x14ac:dyDescent="0.25">
      <c r="A35" s="475"/>
      <c r="B35" s="475"/>
      <c r="C35" s="440"/>
      <c r="D35" s="475"/>
      <c r="E35" s="86" t="s">
        <v>71</v>
      </c>
      <c r="F35" s="354" t="s">
        <v>19</v>
      </c>
      <c r="G35" s="354" t="s">
        <v>19</v>
      </c>
      <c r="H35" s="354" t="s">
        <v>61</v>
      </c>
      <c r="I35" s="354" t="s">
        <v>19</v>
      </c>
      <c r="J35" s="354" t="s">
        <v>19</v>
      </c>
      <c r="K35" s="354" t="s">
        <v>19</v>
      </c>
      <c r="L35" s="354" t="s">
        <v>19</v>
      </c>
      <c r="M35" s="354" t="s">
        <v>19</v>
      </c>
    </row>
    <row r="36" spans="1:42" ht="20.100000000000001" customHeight="1" x14ac:dyDescent="0.25">
      <c r="A36" s="475"/>
      <c r="B36" s="475"/>
      <c r="C36" s="440"/>
      <c r="D36" s="475"/>
      <c r="E36" s="95" t="s">
        <v>31</v>
      </c>
      <c r="F36" s="354" t="s">
        <v>19</v>
      </c>
      <c r="G36" s="354" t="s">
        <v>19</v>
      </c>
      <c r="H36" s="352" t="s">
        <v>73</v>
      </c>
      <c r="I36" s="354" t="s">
        <v>19</v>
      </c>
      <c r="J36" s="354" t="s">
        <v>19</v>
      </c>
      <c r="K36" s="354" t="s">
        <v>19</v>
      </c>
      <c r="L36" s="354" t="s">
        <v>19</v>
      </c>
      <c r="M36" s="354" t="s">
        <v>19</v>
      </c>
    </row>
    <row r="37" spans="1:42" s="5" customFormat="1" ht="20.100000000000001" customHeight="1" x14ac:dyDescent="0.25">
      <c r="A37" s="475"/>
      <c r="B37" s="475"/>
      <c r="C37" s="440"/>
      <c r="D37" s="475"/>
      <c r="E37" s="95" t="s">
        <v>32</v>
      </c>
      <c r="F37" s="354" t="s">
        <v>19</v>
      </c>
      <c r="G37" s="354" t="s">
        <v>19</v>
      </c>
      <c r="H37" s="352" t="s">
        <v>59</v>
      </c>
      <c r="I37" s="354" t="s">
        <v>19</v>
      </c>
      <c r="J37" s="354" t="s">
        <v>19</v>
      </c>
      <c r="K37" s="354" t="s">
        <v>19</v>
      </c>
      <c r="L37" s="354" t="s">
        <v>19</v>
      </c>
      <c r="M37" s="354" t="s">
        <v>19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3"/>
    </row>
    <row r="38" spans="1:42" ht="30" customHeight="1" x14ac:dyDescent="0.25">
      <c r="A38" s="397">
        <v>1</v>
      </c>
      <c r="B38" s="476" t="s">
        <v>81</v>
      </c>
      <c r="C38" s="440" t="s">
        <v>84</v>
      </c>
      <c r="D38" s="476" t="s">
        <v>36</v>
      </c>
      <c r="E38" s="301" t="s">
        <v>384</v>
      </c>
      <c r="F38" s="102" t="s">
        <v>24</v>
      </c>
      <c r="G38" s="102" t="s">
        <v>25</v>
      </c>
      <c r="H38" s="101">
        <v>1</v>
      </c>
      <c r="I38" s="101">
        <v>0</v>
      </c>
      <c r="J38" s="101">
        <v>0</v>
      </c>
      <c r="K38" s="351">
        <v>2026.9</v>
      </c>
      <c r="L38" s="351">
        <v>0</v>
      </c>
      <c r="M38" s="351">
        <v>0</v>
      </c>
    </row>
    <row r="39" spans="1:42" ht="20.100000000000001" customHeight="1" x14ac:dyDescent="0.25">
      <c r="A39" s="475"/>
      <c r="B39" s="475"/>
      <c r="C39" s="440"/>
      <c r="D39" s="475"/>
      <c r="E39" s="86" t="s">
        <v>71</v>
      </c>
      <c r="F39" s="354" t="s">
        <v>19</v>
      </c>
      <c r="G39" s="354" t="s">
        <v>19</v>
      </c>
      <c r="H39" s="354" t="s">
        <v>67</v>
      </c>
      <c r="I39" s="354" t="s">
        <v>19</v>
      </c>
      <c r="J39" s="354" t="s">
        <v>19</v>
      </c>
      <c r="K39" s="354" t="s">
        <v>19</v>
      </c>
      <c r="L39" s="354" t="s">
        <v>19</v>
      </c>
      <c r="M39" s="354" t="s">
        <v>19</v>
      </c>
    </row>
    <row r="40" spans="1:42" ht="20.100000000000001" customHeight="1" x14ac:dyDescent="0.25">
      <c r="A40" s="475"/>
      <c r="B40" s="475"/>
      <c r="C40" s="440"/>
      <c r="D40" s="475"/>
      <c r="E40" s="95" t="s">
        <v>31</v>
      </c>
      <c r="F40" s="354" t="s">
        <v>19</v>
      </c>
      <c r="G40" s="354" t="s">
        <v>19</v>
      </c>
      <c r="H40" s="352" t="s">
        <v>59</v>
      </c>
      <c r="I40" s="354" t="s">
        <v>19</v>
      </c>
      <c r="J40" s="354" t="s">
        <v>19</v>
      </c>
      <c r="K40" s="354" t="s">
        <v>19</v>
      </c>
      <c r="L40" s="354" t="s">
        <v>19</v>
      </c>
      <c r="M40" s="354" t="s">
        <v>19</v>
      </c>
    </row>
    <row r="41" spans="1:42" s="5" customFormat="1" ht="20.100000000000001" customHeight="1" x14ac:dyDescent="0.25">
      <c r="A41" s="475"/>
      <c r="B41" s="475"/>
      <c r="C41" s="440"/>
      <c r="D41" s="475"/>
      <c r="E41" s="95" t="s">
        <v>32</v>
      </c>
      <c r="F41" s="354" t="s">
        <v>19</v>
      </c>
      <c r="G41" s="354" t="s">
        <v>19</v>
      </c>
      <c r="H41" s="352" t="s">
        <v>38</v>
      </c>
      <c r="I41" s="354" t="s">
        <v>19</v>
      </c>
      <c r="J41" s="354" t="s">
        <v>19</v>
      </c>
      <c r="K41" s="354" t="s">
        <v>19</v>
      </c>
      <c r="L41" s="354" t="s">
        <v>19</v>
      </c>
      <c r="M41" s="354" t="s">
        <v>19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3"/>
    </row>
    <row r="42" spans="1:42" ht="30" customHeight="1" x14ac:dyDescent="0.25">
      <c r="A42" s="397">
        <v>1</v>
      </c>
      <c r="B42" s="476" t="s">
        <v>81</v>
      </c>
      <c r="C42" s="440" t="s">
        <v>84</v>
      </c>
      <c r="D42" s="476" t="s">
        <v>36</v>
      </c>
      <c r="E42" s="301" t="s">
        <v>386</v>
      </c>
      <c r="F42" s="102" t="s">
        <v>24</v>
      </c>
      <c r="G42" s="102" t="s">
        <v>25</v>
      </c>
      <c r="H42" s="101">
        <v>1</v>
      </c>
      <c r="I42" s="101">
        <v>0</v>
      </c>
      <c r="J42" s="101">
        <v>0</v>
      </c>
      <c r="K42" s="351">
        <v>1780</v>
      </c>
      <c r="L42" s="351">
        <v>0</v>
      </c>
      <c r="M42" s="351">
        <v>0</v>
      </c>
    </row>
    <row r="43" spans="1:42" ht="20.100000000000001" customHeight="1" x14ac:dyDescent="0.25">
      <c r="A43" s="475"/>
      <c r="B43" s="475"/>
      <c r="C43" s="440"/>
      <c r="D43" s="475"/>
      <c r="E43" s="86" t="s">
        <v>71</v>
      </c>
      <c r="F43" s="354" t="s">
        <v>19</v>
      </c>
      <c r="G43" s="354" t="s">
        <v>19</v>
      </c>
      <c r="H43" s="42" t="s">
        <v>73</v>
      </c>
      <c r="I43" s="354" t="s">
        <v>19</v>
      </c>
      <c r="J43" s="354" t="s">
        <v>19</v>
      </c>
      <c r="K43" s="354" t="s">
        <v>19</v>
      </c>
      <c r="L43" s="354" t="s">
        <v>19</v>
      </c>
      <c r="M43" s="354" t="s">
        <v>19</v>
      </c>
    </row>
    <row r="44" spans="1:42" ht="20.100000000000001" customHeight="1" x14ac:dyDescent="0.25">
      <c r="A44" s="475"/>
      <c r="B44" s="475"/>
      <c r="C44" s="440"/>
      <c r="D44" s="475"/>
      <c r="E44" s="95" t="s">
        <v>31</v>
      </c>
      <c r="F44" s="354" t="s">
        <v>19</v>
      </c>
      <c r="G44" s="354" t="s">
        <v>19</v>
      </c>
      <c r="H44" s="352" t="s">
        <v>232</v>
      </c>
      <c r="I44" s="354" t="s">
        <v>19</v>
      </c>
      <c r="J44" s="354" t="s">
        <v>19</v>
      </c>
      <c r="K44" s="354" t="s">
        <v>19</v>
      </c>
      <c r="L44" s="354" t="s">
        <v>19</v>
      </c>
      <c r="M44" s="354" t="s">
        <v>19</v>
      </c>
    </row>
    <row r="45" spans="1:42" s="5" customFormat="1" ht="20.100000000000001" customHeight="1" x14ac:dyDescent="0.25">
      <c r="A45" s="475"/>
      <c r="B45" s="475"/>
      <c r="C45" s="440"/>
      <c r="D45" s="475"/>
      <c r="E45" s="95" t="s">
        <v>32</v>
      </c>
      <c r="F45" s="354" t="s">
        <v>19</v>
      </c>
      <c r="G45" s="354" t="s">
        <v>19</v>
      </c>
      <c r="H45" s="354" t="s">
        <v>233</v>
      </c>
      <c r="I45" s="354" t="s">
        <v>19</v>
      </c>
      <c r="J45" s="354" t="s">
        <v>19</v>
      </c>
      <c r="K45" s="354" t="s">
        <v>19</v>
      </c>
      <c r="L45" s="354" t="s">
        <v>19</v>
      </c>
      <c r="M45" s="354" t="s">
        <v>19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3"/>
    </row>
    <row r="46" spans="1:42" s="5" customFormat="1" ht="30" customHeight="1" x14ac:dyDescent="0.25">
      <c r="A46" s="397">
        <v>1</v>
      </c>
      <c r="B46" s="476" t="s">
        <v>81</v>
      </c>
      <c r="C46" s="440" t="s">
        <v>84</v>
      </c>
      <c r="D46" s="476" t="s">
        <v>36</v>
      </c>
      <c r="E46" s="350" t="s">
        <v>387</v>
      </c>
      <c r="F46" s="102" t="s">
        <v>24</v>
      </c>
      <c r="G46" s="102" t="s">
        <v>25</v>
      </c>
      <c r="H46" s="101">
        <v>1</v>
      </c>
      <c r="I46" s="101">
        <v>0</v>
      </c>
      <c r="J46" s="101">
        <v>0</v>
      </c>
      <c r="K46" s="351">
        <v>2020</v>
      </c>
      <c r="L46" s="351">
        <v>0</v>
      </c>
      <c r="M46" s="351">
        <v>0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3"/>
    </row>
    <row r="47" spans="1:42" s="5" customFormat="1" ht="20.100000000000001" customHeight="1" x14ac:dyDescent="0.25">
      <c r="A47" s="475"/>
      <c r="B47" s="475"/>
      <c r="C47" s="440"/>
      <c r="D47" s="475"/>
      <c r="E47" s="95" t="s">
        <v>71</v>
      </c>
      <c r="F47" s="354" t="s">
        <v>19</v>
      </c>
      <c r="G47" s="354" t="s">
        <v>19</v>
      </c>
      <c r="H47" s="354" t="s">
        <v>65</v>
      </c>
      <c r="I47" s="354" t="s">
        <v>19</v>
      </c>
      <c r="J47" s="354" t="s">
        <v>19</v>
      </c>
      <c r="K47" s="354" t="s">
        <v>19</v>
      </c>
      <c r="L47" s="354" t="s">
        <v>19</v>
      </c>
      <c r="M47" s="354" t="s">
        <v>19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3"/>
    </row>
    <row r="48" spans="1:42" s="5" customFormat="1" ht="20.100000000000001" customHeight="1" x14ac:dyDescent="0.25">
      <c r="A48" s="475"/>
      <c r="B48" s="475"/>
      <c r="C48" s="440"/>
      <c r="D48" s="475"/>
      <c r="E48" s="95" t="s">
        <v>31</v>
      </c>
      <c r="F48" s="354" t="s">
        <v>19</v>
      </c>
      <c r="G48" s="354" t="s">
        <v>19</v>
      </c>
      <c r="H48" s="352" t="s">
        <v>67</v>
      </c>
      <c r="I48" s="354" t="s">
        <v>19</v>
      </c>
      <c r="J48" s="354" t="s">
        <v>19</v>
      </c>
      <c r="K48" s="354" t="s">
        <v>19</v>
      </c>
      <c r="L48" s="354" t="s">
        <v>19</v>
      </c>
      <c r="M48" s="354" t="s">
        <v>19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3"/>
    </row>
    <row r="49" spans="1:42" s="5" customFormat="1" ht="20.100000000000001" customHeight="1" x14ac:dyDescent="0.25">
      <c r="A49" s="475"/>
      <c r="B49" s="475"/>
      <c r="C49" s="440"/>
      <c r="D49" s="475"/>
      <c r="E49" s="86" t="s">
        <v>32</v>
      </c>
      <c r="F49" s="354" t="s">
        <v>19</v>
      </c>
      <c r="G49" s="354" t="s">
        <v>19</v>
      </c>
      <c r="H49" s="352" t="s">
        <v>37</v>
      </c>
      <c r="I49" s="354" t="s">
        <v>19</v>
      </c>
      <c r="J49" s="354" t="s">
        <v>19</v>
      </c>
      <c r="K49" s="354" t="s">
        <v>19</v>
      </c>
      <c r="L49" s="354" t="s">
        <v>19</v>
      </c>
      <c r="M49" s="354" t="s">
        <v>19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3"/>
    </row>
    <row r="50" spans="1:42" s="5" customFormat="1" ht="30" customHeight="1" x14ac:dyDescent="0.25">
      <c r="A50" s="397">
        <v>1</v>
      </c>
      <c r="B50" s="476" t="s">
        <v>81</v>
      </c>
      <c r="C50" s="440" t="s">
        <v>84</v>
      </c>
      <c r="D50" s="476" t="s">
        <v>36</v>
      </c>
      <c r="E50" s="350" t="s">
        <v>380</v>
      </c>
      <c r="F50" s="102" t="s">
        <v>24</v>
      </c>
      <c r="G50" s="102" t="s">
        <v>25</v>
      </c>
      <c r="H50" s="101">
        <v>2</v>
      </c>
      <c r="I50" s="101">
        <v>0</v>
      </c>
      <c r="J50" s="101">
        <v>0</v>
      </c>
      <c r="K50" s="351">
        <v>5642.59</v>
      </c>
      <c r="L50" s="351">
        <v>0</v>
      </c>
      <c r="M50" s="351">
        <v>0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3"/>
    </row>
    <row r="51" spans="1:42" s="5" customFormat="1" ht="20.100000000000001" customHeight="1" x14ac:dyDescent="0.25">
      <c r="A51" s="475"/>
      <c r="B51" s="475"/>
      <c r="C51" s="440"/>
      <c r="D51" s="475"/>
      <c r="E51" s="95" t="s">
        <v>71</v>
      </c>
      <c r="F51" s="354" t="s">
        <v>19</v>
      </c>
      <c r="G51" s="354" t="s">
        <v>19</v>
      </c>
      <c r="H51" s="42" t="s">
        <v>73</v>
      </c>
      <c r="I51" s="354" t="s">
        <v>19</v>
      </c>
      <c r="J51" s="354" t="s">
        <v>19</v>
      </c>
      <c r="K51" s="354" t="s">
        <v>19</v>
      </c>
      <c r="L51" s="354" t="s">
        <v>19</v>
      </c>
      <c r="M51" s="354" t="s">
        <v>19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3"/>
    </row>
    <row r="52" spans="1:42" s="5" customFormat="1" ht="20.100000000000001" customHeight="1" x14ac:dyDescent="0.25">
      <c r="A52" s="475"/>
      <c r="B52" s="475"/>
      <c r="C52" s="440"/>
      <c r="D52" s="475"/>
      <c r="E52" s="95" t="s">
        <v>31</v>
      </c>
      <c r="F52" s="354" t="s">
        <v>19</v>
      </c>
      <c r="G52" s="354" t="s">
        <v>19</v>
      </c>
      <c r="H52" s="352" t="s">
        <v>38</v>
      </c>
      <c r="I52" s="354" t="s">
        <v>19</v>
      </c>
      <c r="J52" s="354" t="s">
        <v>19</v>
      </c>
      <c r="K52" s="354" t="s">
        <v>19</v>
      </c>
      <c r="L52" s="354" t="s">
        <v>19</v>
      </c>
      <c r="M52" s="354" t="s">
        <v>19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3"/>
    </row>
    <row r="53" spans="1:42" s="5" customFormat="1" ht="20.100000000000001" customHeight="1" x14ac:dyDescent="0.25">
      <c r="A53" s="475"/>
      <c r="B53" s="475"/>
      <c r="C53" s="440"/>
      <c r="D53" s="475"/>
      <c r="E53" s="86" t="s">
        <v>32</v>
      </c>
      <c r="F53" s="354" t="s">
        <v>19</v>
      </c>
      <c r="G53" s="354" t="s">
        <v>19</v>
      </c>
      <c r="H53" s="354" t="s">
        <v>233</v>
      </c>
      <c r="I53" s="354" t="s">
        <v>19</v>
      </c>
      <c r="J53" s="354" t="s">
        <v>19</v>
      </c>
      <c r="K53" s="354" t="s">
        <v>19</v>
      </c>
      <c r="L53" s="354" t="s">
        <v>19</v>
      </c>
      <c r="M53" s="354" t="s">
        <v>19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3"/>
    </row>
    <row r="54" spans="1:42" ht="30" customHeight="1" x14ac:dyDescent="0.25">
      <c r="A54" s="397">
        <v>1</v>
      </c>
      <c r="B54" s="476" t="s">
        <v>81</v>
      </c>
      <c r="C54" s="440" t="s">
        <v>84</v>
      </c>
      <c r="D54" s="476" t="s">
        <v>36</v>
      </c>
      <c r="E54" s="301" t="s">
        <v>381</v>
      </c>
      <c r="F54" s="102" t="s">
        <v>24</v>
      </c>
      <c r="G54" s="102" t="s">
        <v>25</v>
      </c>
      <c r="H54" s="101">
        <v>1</v>
      </c>
      <c r="I54" s="101">
        <v>0</v>
      </c>
      <c r="J54" s="101">
        <v>0</v>
      </c>
      <c r="K54" s="351">
        <v>3719.44</v>
      </c>
      <c r="L54" s="351">
        <v>0</v>
      </c>
      <c r="M54" s="351">
        <v>0</v>
      </c>
    </row>
    <row r="55" spans="1:42" ht="20.100000000000001" customHeight="1" x14ac:dyDescent="0.25">
      <c r="A55" s="475"/>
      <c r="B55" s="475"/>
      <c r="C55" s="440"/>
      <c r="D55" s="475"/>
      <c r="E55" s="86" t="s">
        <v>71</v>
      </c>
      <c r="F55" s="354" t="s">
        <v>19</v>
      </c>
      <c r="G55" s="354" t="s">
        <v>19</v>
      </c>
      <c r="H55" s="354" t="s">
        <v>67</v>
      </c>
      <c r="I55" s="354" t="s">
        <v>19</v>
      </c>
      <c r="J55" s="354" t="s">
        <v>19</v>
      </c>
      <c r="K55" s="354" t="s">
        <v>19</v>
      </c>
      <c r="L55" s="354" t="s">
        <v>19</v>
      </c>
      <c r="M55" s="354" t="s">
        <v>19</v>
      </c>
    </row>
    <row r="56" spans="1:42" ht="20.100000000000001" customHeight="1" x14ac:dyDescent="0.25">
      <c r="A56" s="475"/>
      <c r="B56" s="475"/>
      <c r="C56" s="440"/>
      <c r="D56" s="475"/>
      <c r="E56" s="95" t="s">
        <v>31</v>
      </c>
      <c r="F56" s="354" t="s">
        <v>19</v>
      </c>
      <c r="G56" s="354" t="s">
        <v>19</v>
      </c>
      <c r="H56" s="352" t="s">
        <v>59</v>
      </c>
      <c r="I56" s="354" t="s">
        <v>19</v>
      </c>
      <c r="J56" s="354" t="s">
        <v>19</v>
      </c>
      <c r="K56" s="354" t="s">
        <v>19</v>
      </c>
      <c r="L56" s="354" t="s">
        <v>19</v>
      </c>
      <c r="M56" s="354" t="s">
        <v>19</v>
      </c>
    </row>
    <row r="57" spans="1:42" s="5" customFormat="1" ht="20.100000000000001" customHeight="1" x14ac:dyDescent="0.25">
      <c r="A57" s="475"/>
      <c r="B57" s="475"/>
      <c r="C57" s="440"/>
      <c r="D57" s="475"/>
      <c r="E57" s="95" t="s">
        <v>32</v>
      </c>
      <c r="F57" s="354" t="s">
        <v>19</v>
      </c>
      <c r="G57" s="354" t="s">
        <v>19</v>
      </c>
      <c r="H57" s="352" t="s">
        <v>38</v>
      </c>
      <c r="I57" s="354" t="s">
        <v>19</v>
      </c>
      <c r="J57" s="354" t="s">
        <v>19</v>
      </c>
      <c r="K57" s="354" t="s">
        <v>19</v>
      </c>
      <c r="L57" s="354" t="s">
        <v>19</v>
      </c>
      <c r="M57" s="354" t="s">
        <v>19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3"/>
    </row>
    <row r="58" spans="1:42" s="5" customFormat="1" ht="30" customHeight="1" x14ac:dyDescent="0.25">
      <c r="A58" s="397">
        <v>1</v>
      </c>
      <c r="B58" s="476" t="s">
        <v>81</v>
      </c>
      <c r="C58" s="440" t="s">
        <v>84</v>
      </c>
      <c r="D58" s="476" t="s">
        <v>36</v>
      </c>
      <c r="E58" s="350" t="s">
        <v>382</v>
      </c>
      <c r="F58" s="102" t="s">
        <v>24</v>
      </c>
      <c r="G58" s="102" t="s">
        <v>25</v>
      </c>
      <c r="H58" s="101">
        <v>2</v>
      </c>
      <c r="I58" s="101">
        <v>0</v>
      </c>
      <c r="J58" s="101">
        <v>0</v>
      </c>
      <c r="K58" s="351">
        <v>5462.5</v>
      </c>
      <c r="L58" s="351">
        <v>0</v>
      </c>
      <c r="M58" s="351">
        <v>0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3"/>
    </row>
    <row r="59" spans="1:42" s="5" customFormat="1" ht="20.100000000000001" customHeight="1" x14ac:dyDescent="0.25">
      <c r="A59" s="475"/>
      <c r="B59" s="475"/>
      <c r="C59" s="440"/>
      <c r="D59" s="475"/>
      <c r="E59" s="95" t="s">
        <v>71</v>
      </c>
      <c r="F59" s="354" t="s">
        <v>19</v>
      </c>
      <c r="G59" s="354" t="s">
        <v>19</v>
      </c>
      <c r="H59" s="354" t="s">
        <v>67</v>
      </c>
      <c r="I59" s="354" t="s">
        <v>19</v>
      </c>
      <c r="J59" s="354" t="s">
        <v>19</v>
      </c>
      <c r="K59" s="354" t="s">
        <v>19</v>
      </c>
      <c r="L59" s="354" t="s">
        <v>19</v>
      </c>
      <c r="M59" s="354" t="s">
        <v>19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3"/>
    </row>
    <row r="60" spans="1:42" s="5" customFormat="1" ht="20.100000000000001" customHeight="1" x14ac:dyDescent="0.25">
      <c r="A60" s="475"/>
      <c r="B60" s="475"/>
      <c r="C60" s="440"/>
      <c r="D60" s="475"/>
      <c r="E60" s="95" t="s">
        <v>31</v>
      </c>
      <c r="F60" s="354" t="s">
        <v>19</v>
      </c>
      <c r="G60" s="354" t="s">
        <v>19</v>
      </c>
      <c r="H60" s="352" t="s">
        <v>59</v>
      </c>
      <c r="I60" s="354" t="s">
        <v>19</v>
      </c>
      <c r="J60" s="354" t="s">
        <v>19</v>
      </c>
      <c r="K60" s="354" t="s">
        <v>19</v>
      </c>
      <c r="L60" s="354" t="s">
        <v>19</v>
      </c>
      <c r="M60" s="354" t="s">
        <v>19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3"/>
    </row>
    <row r="61" spans="1:42" s="5" customFormat="1" ht="20.100000000000001" customHeight="1" x14ac:dyDescent="0.25">
      <c r="A61" s="475"/>
      <c r="B61" s="475"/>
      <c r="C61" s="440"/>
      <c r="D61" s="475"/>
      <c r="E61" s="86" t="s">
        <v>32</v>
      </c>
      <c r="F61" s="354" t="s">
        <v>19</v>
      </c>
      <c r="G61" s="354" t="s">
        <v>19</v>
      </c>
      <c r="H61" s="352" t="s">
        <v>38</v>
      </c>
      <c r="I61" s="354" t="s">
        <v>19</v>
      </c>
      <c r="J61" s="354" t="s">
        <v>19</v>
      </c>
      <c r="K61" s="354" t="s">
        <v>19</v>
      </c>
      <c r="L61" s="354" t="s">
        <v>19</v>
      </c>
      <c r="M61" s="354" t="s">
        <v>19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3"/>
    </row>
    <row r="62" spans="1:42" ht="30" customHeight="1" x14ac:dyDescent="0.25">
      <c r="A62" s="397">
        <v>1</v>
      </c>
      <c r="B62" s="476" t="s">
        <v>81</v>
      </c>
      <c r="C62" s="440" t="s">
        <v>84</v>
      </c>
      <c r="D62" s="476" t="s">
        <v>36</v>
      </c>
      <c r="E62" s="301" t="s">
        <v>444</v>
      </c>
      <c r="F62" s="102" t="s">
        <v>24</v>
      </c>
      <c r="G62" s="102" t="s">
        <v>25</v>
      </c>
      <c r="H62" s="101">
        <v>1</v>
      </c>
      <c r="I62" s="101">
        <v>0</v>
      </c>
      <c r="J62" s="101">
        <v>0</v>
      </c>
      <c r="K62" s="351">
        <v>2672.1</v>
      </c>
      <c r="L62" s="351">
        <v>0</v>
      </c>
      <c r="M62" s="351">
        <v>0</v>
      </c>
    </row>
    <row r="63" spans="1:42" ht="20.100000000000001" customHeight="1" x14ac:dyDescent="0.25">
      <c r="A63" s="475"/>
      <c r="B63" s="475"/>
      <c r="C63" s="440"/>
      <c r="D63" s="475"/>
      <c r="E63" s="86" t="s">
        <v>71</v>
      </c>
      <c r="F63" s="354" t="s">
        <v>19</v>
      </c>
      <c r="G63" s="354" t="s">
        <v>19</v>
      </c>
      <c r="H63" s="354" t="s">
        <v>67</v>
      </c>
      <c r="I63" s="354" t="s">
        <v>19</v>
      </c>
      <c r="J63" s="354" t="s">
        <v>19</v>
      </c>
      <c r="K63" s="354" t="s">
        <v>19</v>
      </c>
      <c r="L63" s="354" t="s">
        <v>19</v>
      </c>
      <c r="M63" s="354" t="s">
        <v>19</v>
      </c>
    </row>
    <row r="64" spans="1:42" ht="20.100000000000001" customHeight="1" x14ac:dyDescent="0.25">
      <c r="A64" s="475"/>
      <c r="B64" s="475"/>
      <c r="C64" s="440"/>
      <c r="D64" s="475"/>
      <c r="E64" s="95" t="s">
        <v>31</v>
      </c>
      <c r="F64" s="354" t="s">
        <v>19</v>
      </c>
      <c r="G64" s="354" t="s">
        <v>19</v>
      </c>
      <c r="H64" s="352" t="s">
        <v>59</v>
      </c>
      <c r="I64" s="354" t="s">
        <v>19</v>
      </c>
      <c r="J64" s="354" t="s">
        <v>19</v>
      </c>
      <c r="K64" s="354" t="s">
        <v>19</v>
      </c>
      <c r="L64" s="354" t="s">
        <v>19</v>
      </c>
      <c r="M64" s="354" t="s">
        <v>19</v>
      </c>
    </row>
    <row r="65" spans="1:42" s="5" customFormat="1" ht="20.100000000000001" customHeight="1" x14ac:dyDescent="0.25">
      <c r="A65" s="475"/>
      <c r="B65" s="475"/>
      <c r="C65" s="440"/>
      <c r="D65" s="475"/>
      <c r="E65" s="95" t="s">
        <v>32</v>
      </c>
      <c r="F65" s="354" t="s">
        <v>19</v>
      </c>
      <c r="G65" s="354" t="s">
        <v>19</v>
      </c>
      <c r="H65" s="352" t="s">
        <v>38</v>
      </c>
      <c r="I65" s="354" t="s">
        <v>19</v>
      </c>
      <c r="J65" s="354" t="s">
        <v>19</v>
      </c>
      <c r="K65" s="354" t="s">
        <v>19</v>
      </c>
      <c r="L65" s="354" t="s">
        <v>19</v>
      </c>
      <c r="M65" s="354" t="s">
        <v>19</v>
      </c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3"/>
    </row>
    <row r="66" spans="1:42" ht="30" customHeight="1" x14ac:dyDescent="0.25">
      <c r="A66" s="397">
        <v>1</v>
      </c>
      <c r="B66" s="476" t="s">
        <v>81</v>
      </c>
      <c r="C66" s="440" t="s">
        <v>84</v>
      </c>
      <c r="D66" s="476" t="s">
        <v>36</v>
      </c>
      <c r="E66" s="301" t="s">
        <v>445</v>
      </c>
      <c r="F66" s="102" t="s">
        <v>24</v>
      </c>
      <c r="G66" s="102" t="s">
        <v>25</v>
      </c>
      <c r="H66" s="101">
        <v>2</v>
      </c>
      <c r="I66" s="101">
        <v>0</v>
      </c>
      <c r="J66" s="101">
        <v>0</v>
      </c>
      <c r="K66" s="351">
        <v>4462.41</v>
      </c>
      <c r="L66" s="351">
        <v>0</v>
      </c>
      <c r="M66" s="351">
        <v>0</v>
      </c>
    </row>
    <row r="67" spans="1:42" ht="20.100000000000001" customHeight="1" x14ac:dyDescent="0.25">
      <c r="A67" s="475"/>
      <c r="B67" s="475"/>
      <c r="C67" s="440"/>
      <c r="D67" s="475"/>
      <c r="E67" s="86" t="s">
        <v>71</v>
      </c>
      <c r="F67" s="354" t="s">
        <v>19</v>
      </c>
      <c r="G67" s="354" t="s">
        <v>19</v>
      </c>
      <c r="H67" s="354" t="s">
        <v>67</v>
      </c>
      <c r="I67" s="354" t="s">
        <v>19</v>
      </c>
      <c r="J67" s="354" t="s">
        <v>19</v>
      </c>
      <c r="K67" s="354" t="s">
        <v>19</v>
      </c>
      <c r="L67" s="354" t="s">
        <v>19</v>
      </c>
      <c r="M67" s="354" t="s">
        <v>19</v>
      </c>
    </row>
    <row r="68" spans="1:42" ht="20.100000000000001" customHeight="1" x14ac:dyDescent="0.25">
      <c r="A68" s="475"/>
      <c r="B68" s="475"/>
      <c r="C68" s="440"/>
      <c r="D68" s="475"/>
      <c r="E68" s="95" t="s">
        <v>31</v>
      </c>
      <c r="F68" s="354" t="s">
        <v>19</v>
      </c>
      <c r="G68" s="354" t="s">
        <v>19</v>
      </c>
      <c r="H68" s="352" t="s">
        <v>59</v>
      </c>
      <c r="I68" s="354" t="s">
        <v>19</v>
      </c>
      <c r="J68" s="354" t="s">
        <v>19</v>
      </c>
      <c r="K68" s="354" t="s">
        <v>19</v>
      </c>
      <c r="L68" s="354" t="s">
        <v>19</v>
      </c>
      <c r="M68" s="354" t="s">
        <v>19</v>
      </c>
    </row>
    <row r="69" spans="1:42" s="5" customFormat="1" ht="20.100000000000001" customHeight="1" x14ac:dyDescent="0.25">
      <c r="A69" s="475"/>
      <c r="B69" s="475"/>
      <c r="C69" s="440"/>
      <c r="D69" s="475"/>
      <c r="E69" s="95" t="s">
        <v>32</v>
      </c>
      <c r="F69" s="354" t="s">
        <v>19</v>
      </c>
      <c r="G69" s="354" t="s">
        <v>19</v>
      </c>
      <c r="H69" s="352" t="s">
        <v>38</v>
      </c>
      <c r="I69" s="354" t="s">
        <v>19</v>
      </c>
      <c r="J69" s="354" t="s">
        <v>19</v>
      </c>
      <c r="K69" s="354" t="s">
        <v>19</v>
      </c>
      <c r="L69" s="354" t="s">
        <v>19</v>
      </c>
      <c r="M69" s="354" t="s">
        <v>19</v>
      </c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3"/>
    </row>
    <row r="70" spans="1:42" s="5" customFormat="1" ht="30" customHeight="1" x14ac:dyDescent="0.25">
      <c r="A70" s="397">
        <v>1</v>
      </c>
      <c r="B70" s="476" t="s">
        <v>81</v>
      </c>
      <c r="C70" s="440" t="s">
        <v>84</v>
      </c>
      <c r="D70" s="476" t="s">
        <v>36</v>
      </c>
      <c r="E70" s="350" t="s">
        <v>375</v>
      </c>
      <c r="F70" s="102" t="s">
        <v>24</v>
      </c>
      <c r="G70" s="102" t="s">
        <v>25</v>
      </c>
      <c r="H70" s="101">
        <v>1</v>
      </c>
      <c r="I70" s="101">
        <v>0</v>
      </c>
      <c r="J70" s="101">
        <v>0</v>
      </c>
      <c r="K70" s="351">
        <v>2304.4699999999998</v>
      </c>
      <c r="L70" s="351">
        <v>0</v>
      </c>
      <c r="M70" s="351">
        <v>0</v>
      </c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3"/>
    </row>
    <row r="71" spans="1:42" s="5" customFormat="1" ht="20.100000000000001" customHeight="1" x14ac:dyDescent="0.25">
      <c r="A71" s="475"/>
      <c r="B71" s="475"/>
      <c r="C71" s="440"/>
      <c r="D71" s="475"/>
      <c r="E71" s="95" t="s">
        <v>71</v>
      </c>
      <c r="F71" s="354" t="s">
        <v>19</v>
      </c>
      <c r="G71" s="354" t="s">
        <v>19</v>
      </c>
      <c r="H71" s="42" t="s">
        <v>67</v>
      </c>
      <c r="I71" s="354" t="s">
        <v>19</v>
      </c>
      <c r="J71" s="354" t="s">
        <v>19</v>
      </c>
      <c r="K71" s="354" t="s">
        <v>19</v>
      </c>
      <c r="L71" s="354" t="s">
        <v>19</v>
      </c>
      <c r="M71" s="354" t="s">
        <v>19</v>
      </c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3"/>
    </row>
    <row r="72" spans="1:42" s="5" customFormat="1" ht="20.100000000000001" customHeight="1" x14ac:dyDescent="0.25">
      <c r="A72" s="475"/>
      <c r="B72" s="475"/>
      <c r="C72" s="440"/>
      <c r="D72" s="475"/>
      <c r="E72" s="95" t="s">
        <v>31</v>
      </c>
      <c r="F72" s="354" t="s">
        <v>19</v>
      </c>
      <c r="G72" s="354" t="s">
        <v>19</v>
      </c>
      <c r="H72" s="352" t="s">
        <v>59</v>
      </c>
      <c r="I72" s="354" t="s">
        <v>19</v>
      </c>
      <c r="J72" s="354" t="s">
        <v>19</v>
      </c>
      <c r="K72" s="354" t="s">
        <v>19</v>
      </c>
      <c r="L72" s="354" t="s">
        <v>19</v>
      </c>
      <c r="M72" s="354" t="s">
        <v>19</v>
      </c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3"/>
    </row>
    <row r="73" spans="1:42" s="5" customFormat="1" ht="20.100000000000001" customHeight="1" x14ac:dyDescent="0.25">
      <c r="A73" s="475"/>
      <c r="B73" s="475"/>
      <c r="C73" s="440"/>
      <c r="D73" s="475"/>
      <c r="E73" s="86" t="s">
        <v>32</v>
      </c>
      <c r="F73" s="354" t="s">
        <v>19</v>
      </c>
      <c r="G73" s="354" t="s">
        <v>19</v>
      </c>
      <c r="H73" s="354" t="s">
        <v>38</v>
      </c>
      <c r="I73" s="354" t="s">
        <v>19</v>
      </c>
      <c r="J73" s="354" t="s">
        <v>19</v>
      </c>
      <c r="K73" s="354" t="s">
        <v>19</v>
      </c>
      <c r="L73" s="354" t="s">
        <v>19</v>
      </c>
      <c r="M73" s="354" t="s">
        <v>19</v>
      </c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3"/>
    </row>
    <row r="74" spans="1:42" s="5" customFormat="1" ht="30" customHeight="1" x14ac:dyDescent="0.25">
      <c r="A74" s="397">
        <v>1</v>
      </c>
      <c r="B74" s="476" t="s">
        <v>81</v>
      </c>
      <c r="C74" s="440" t="s">
        <v>84</v>
      </c>
      <c r="D74" s="476" t="s">
        <v>36</v>
      </c>
      <c r="E74" s="350" t="s">
        <v>383</v>
      </c>
      <c r="F74" s="102" t="s">
        <v>24</v>
      </c>
      <c r="G74" s="102" t="s">
        <v>25</v>
      </c>
      <c r="H74" s="101">
        <v>1</v>
      </c>
      <c r="I74" s="101">
        <v>0</v>
      </c>
      <c r="J74" s="101">
        <v>0</v>
      </c>
      <c r="K74" s="351">
        <v>4435.45</v>
      </c>
      <c r="L74" s="351">
        <v>0</v>
      </c>
      <c r="M74" s="351">
        <v>0</v>
      </c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3"/>
    </row>
    <row r="75" spans="1:42" s="5" customFormat="1" ht="20.100000000000001" customHeight="1" x14ac:dyDescent="0.25">
      <c r="A75" s="475"/>
      <c r="B75" s="475"/>
      <c r="C75" s="440"/>
      <c r="D75" s="475"/>
      <c r="E75" s="95" t="s">
        <v>71</v>
      </c>
      <c r="F75" s="354" t="s">
        <v>19</v>
      </c>
      <c r="G75" s="354" t="s">
        <v>19</v>
      </c>
      <c r="H75" s="42" t="s">
        <v>67</v>
      </c>
      <c r="I75" s="354" t="s">
        <v>19</v>
      </c>
      <c r="J75" s="354" t="s">
        <v>19</v>
      </c>
      <c r="K75" s="354" t="s">
        <v>19</v>
      </c>
      <c r="L75" s="354" t="s">
        <v>19</v>
      </c>
      <c r="M75" s="354" t="s">
        <v>19</v>
      </c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3"/>
    </row>
    <row r="76" spans="1:42" s="5" customFormat="1" ht="20.100000000000001" customHeight="1" x14ac:dyDescent="0.25">
      <c r="A76" s="475"/>
      <c r="B76" s="475"/>
      <c r="C76" s="440"/>
      <c r="D76" s="475"/>
      <c r="E76" s="95" t="s">
        <v>31</v>
      </c>
      <c r="F76" s="354" t="s">
        <v>19</v>
      </c>
      <c r="G76" s="354" t="s">
        <v>19</v>
      </c>
      <c r="H76" s="352" t="s">
        <v>59</v>
      </c>
      <c r="I76" s="354" t="s">
        <v>19</v>
      </c>
      <c r="J76" s="354" t="s">
        <v>19</v>
      </c>
      <c r="K76" s="354" t="s">
        <v>19</v>
      </c>
      <c r="L76" s="354" t="s">
        <v>19</v>
      </c>
      <c r="M76" s="354" t="s">
        <v>19</v>
      </c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3"/>
    </row>
    <row r="77" spans="1:42" s="5" customFormat="1" ht="20.100000000000001" customHeight="1" x14ac:dyDescent="0.25">
      <c r="A77" s="475"/>
      <c r="B77" s="475"/>
      <c r="C77" s="440"/>
      <c r="D77" s="475"/>
      <c r="E77" s="86" t="s">
        <v>32</v>
      </c>
      <c r="F77" s="354" t="s">
        <v>19</v>
      </c>
      <c r="G77" s="354" t="s">
        <v>19</v>
      </c>
      <c r="H77" s="354" t="s">
        <v>38</v>
      </c>
      <c r="I77" s="354" t="s">
        <v>19</v>
      </c>
      <c r="J77" s="354" t="s">
        <v>19</v>
      </c>
      <c r="K77" s="354" t="s">
        <v>19</v>
      </c>
      <c r="L77" s="354" t="s">
        <v>19</v>
      </c>
      <c r="M77" s="354" t="s">
        <v>19</v>
      </c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3"/>
    </row>
    <row r="78" spans="1:42" s="5" customFormat="1" ht="30" customHeight="1" x14ac:dyDescent="0.25">
      <c r="A78" s="397">
        <v>1</v>
      </c>
      <c r="B78" s="476" t="s">
        <v>81</v>
      </c>
      <c r="C78" s="440" t="s">
        <v>84</v>
      </c>
      <c r="D78" s="476" t="s">
        <v>36</v>
      </c>
      <c r="E78" s="350" t="s">
        <v>446</v>
      </c>
      <c r="F78" s="102" t="s">
        <v>24</v>
      </c>
      <c r="G78" s="102" t="s">
        <v>25</v>
      </c>
      <c r="H78" s="101">
        <v>1</v>
      </c>
      <c r="I78" s="101">
        <v>0</v>
      </c>
      <c r="J78" s="101">
        <v>0</v>
      </c>
      <c r="K78" s="351">
        <v>63</v>
      </c>
      <c r="L78" s="351">
        <v>0</v>
      </c>
      <c r="M78" s="351">
        <v>0</v>
      </c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3"/>
    </row>
    <row r="79" spans="1:42" s="5" customFormat="1" ht="20.100000000000001" customHeight="1" x14ac:dyDescent="0.25">
      <c r="A79" s="475"/>
      <c r="B79" s="475"/>
      <c r="C79" s="440"/>
      <c r="D79" s="475"/>
      <c r="E79" s="95" t="s">
        <v>71</v>
      </c>
      <c r="F79" s="354" t="s">
        <v>19</v>
      </c>
      <c r="G79" s="354" t="s">
        <v>19</v>
      </c>
      <c r="H79" s="42" t="s">
        <v>67</v>
      </c>
      <c r="I79" s="354" t="s">
        <v>19</v>
      </c>
      <c r="J79" s="354" t="s">
        <v>19</v>
      </c>
      <c r="K79" s="354" t="s">
        <v>19</v>
      </c>
      <c r="L79" s="354" t="s">
        <v>19</v>
      </c>
      <c r="M79" s="354" t="s">
        <v>19</v>
      </c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3"/>
    </row>
    <row r="80" spans="1:42" s="5" customFormat="1" ht="20.100000000000001" customHeight="1" x14ac:dyDescent="0.25">
      <c r="A80" s="475"/>
      <c r="B80" s="475"/>
      <c r="C80" s="440"/>
      <c r="D80" s="475"/>
      <c r="E80" s="95" t="s">
        <v>31</v>
      </c>
      <c r="F80" s="354" t="s">
        <v>19</v>
      </c>
      <c r="G80" s="354" t="s">
        <v>19</v>
      </c>
      <c r="H80" s="352" t="s">
        <v>59</v>
      </c>
      <c r="I80" s="354" t="s">
        <v>19</v>
      </c>
      <c r="J80" s="354" t="s">
        <v>19</v>
      </c>
      <c r="K80" s="354" t="s">
        <v>19</v>
      </c>
      <c r="L80" s="354" t="s">
        <v>19</v>
      </c>
      <c r="M80" s="354" t="s">
        <v>19</v>
      </c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3"/>
    </row>
    <row r="81" spans="1:42" s="5" customFormat="1" ht="20.100000000000001" customHeight="1" x14ac:dyDescent="0.25">
      <c r="A81" s="475"/>
      <c r="B81" s="475"/>
      <c r="C81" s="440"/>
      <c r="D81" s="475"/>
      <c r="E81" s="86" t="s">
        <v>32</v>
      </c>
      <c r="F81" s="354" t="s">
        <v>19</v>
      </c>
      <c r="G81" s="354" t="s">
        <v>19</v>
      </c>
      <c r="H81" s="354" t="s">
        <v>38</v>
      </c>
      <c r="I81" s="354" t="s">
        <v>19</v>
      </c>
      <c r="J81" s="354" t="s">
        <v>19</v>
      </c>
      <c r="K81" s="354" t="s">
        <v>19</v>
      </c>
      <c r="L81" s="354" t="s">
        <v>19</v>
      </c>
      <c r="M81" s="354" t="s">
        <v>19</v>
      </c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3"/>
    </row>
    <row r="82" spans="1:42" s="5" customFormat="1" ht="30" customHeight="1" x14ac:dyDescent="0.25">
      <c r="A82" s="397">
        <v>1</v>
      </c>
      <c r="B82" s="476" t="s">
        <v>81</v>
      </c>
      <c r="C82" s="440" t="s">
        <v>84</v>
      </c>
      <c r="D82" s="476" t="s">
        <v>36</v>
      </c>
      <c r="E82" s="350" t="s">
        <v>447</v>
      </c>
      <c r="F82" s="102" t="s">
        <v>24</v>
      </c>
      <c r="G82" s="102" t="s">
        <v>25</v>
      </c>
      <c r="H82" s="101">
        <v>1</v>
      </c>
      <c r="I82" s="101">
        <v>0</v>
      </c>
      <c r="J82" s="101">
        <v>0</v>
      </c>
      <c r="K82" s="351">
        <v>197.74</v>
      </c>
      <c r="L82" s="351">
        <v>0</v>
      </c>
      <c r="M82" s="351">
        <v>0</v>
      </c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3"/>
    </row>
    <row r="83" spans="1:42" s="5" customFormat="1" ht="20.100000000000001" customHeight="1" x14ac:dyDescent="0.25">
      <c r="A83" s="475"/>
      <c r="B83" s="475"/>
      <c r="C83" s="440"/>
      <c r="D83" s="475"/>
      <c r="E83" s="95" t="s">
        <v>71</v>
      </c>
      <c r="F83" s="354" t="s">
        <v>19</v>
      </c>
      <c r="G83" s="354" t="s">
        <v>19</v>
      </c>
      <c r="H83" s="42" t="s">
        <v>67</v>
      </c>
      <c r="I83" s="354" t="s">
        <v>19</v>
      </c>
      <c r="J83" s="354" t="s">
        <v>19</v>
      </c>
      <c r="K83" s="354" t="s">
        <v>19</v>
      </c>
      <c r="L83" s="354" t="s">
        <v>19</v>
      </c>
      <c r="M83" s="354" t="s">
        <v>19</v>
      </c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3"/>
    </row>
    <row r="84" spans="1:42" s="5" customFormat="1" ht="20.100000000000001" customHeight="1" x14ac:dyDescent="0.25">
      <c r="A84" s="475"/>
      <c r="B84" s="475"/>
      <c r="C84" s="440"/>
      <c r="D84" s="475"/>
      <c r="E84" s="95" t="s">
        <v>31</v>
      </c>
      <c r="F84" s="354" t="s">
        <v>19</v>
      </c>
      <c r="G84" s="354" t="s">
        <v>19</v>
      </c>
      <c r="H84" s="352" t="s">
        <v>59</v>
      </c>
      <c r="I84" s="354" t="s">
        <v>19</v>
      </c>
      <c r="J84" s="354" t="s">
        <v>19</v>
      </c>
      <c r="K84" s="354" t="s">
        <v>19</v>
      </c>
      <c r="L84" s="354" t="s">
        <v>19</v>
      </c>
      <c r="M84" s="354" t="s">
        <v>19</v>
      </c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3"/>
    </row>
    <row r="85" spans="1:42" s="5" customFormat="1" ht="20.100000000000001" customHeight="1" x14ac:dyDescent="0.25">
      <c r="A85" s="475"/>
      <c r="B85" s="475"/>
      <c r="C85" s="440"/>
      <c r="D85" s="475"/>
      <c r="E85" s="86" t="s">
        <v>32</v>
      </c>
      <c r="F85" s="354" t="s">
        <v>19</v>
      </c>
      <c r="G85" s="354" t="s">
        <v>19</v>
      </c>
      <c r="H85" s="354" t="s">
        <v>38</v>
      </c>
      <c r="I85" s="354" t="s">
        <v>19</v>
      </c>
      <c r="J85" s="354" t="s">
        <v>19</v>
      </c>
      <c r="K85" s="354" t="s">
        <v>19</v>
      </c>
      <c r="L85" s="354" t="s">
        <v>19</v>
      </c>
      <c r="M85" s="354" t="s">
        <v>19</v>
      </c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3"/>
    </row>
    <row r="86" spans="1:42" s="5" customFormat="1" ht="30" customHeight="1" x14ac:dyDescent="0.25">
      <c r="A86" s="397">
        <v>1</v>
      </c>
      <c r="B86" s="476" t="s">
        <v>81</v>
      </c>
      <c r="C86" s="440" t="s">
        <v>84</v>
      </c>
      <c r="D86" s="476" t="s">
        <v>36</v>
      </c>
      <c r="E86" s="350" t="s">
        <v>448</v>
      </c>
      <c r="F86" s="102" t="s">
        <v>24</v>
      </c>
      <c r="G86" s="102" t="s">
        <v>25</v>
      </c>
      <c r="H86" s="101">
        <v>1</v>
      </c>
      <c r="I86" s="101">
        <v>0</v>
      </c>
      <c r="J86" s="101">
        <v>0</v>
      </c>
      <c r="K86" s="351">
        <v>79.150000000000006</v>
      </c>
      <c r="L86" s="351">
        <v>0</v>
      </c>
      <c r="M86" s="351">
        <v>0</v>
      </c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3"/>
    </row>
    <row r="87" spans="1:42" s="5" customFormat="1" ht="20.100000000000001" customHeight="1" x14ac:dyDescent="0.25">
      <c r="A87" s="475"/>
      <c r="B87" s="475"/>
      <c r="C87" s="440"/>
      <c r="D87" s="475"/>
      <c r="E87" s="95" t="s">
        <v>71</v>
      </c>
      <c r="F87" s="354" t="s">
        <v>19</v>
      </c>
      <c r="G87" s="354" t="s">
        <v>19</v>
      </c>
      <c r="H87" s="42" t="s">
        <v>67</v>
      </c>
      <c r="I87" s="354" t="s">
        <v>19</v>
      </c>
      <c r="J87" s="354" t="s">
        <v>19</v>
      </c>
      <c r="K87" s="354" t="s">
        <v>19</v>
      </c>
      <c r="L87" s="354" t="s">
        <v>19</v>
      </c>
      <c r="M87" s="354" t="s">
        <v>19</v>
      </c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3"/>
    </row>
    <row r="88" spans="1:42" s="5" customFormat="1" ht="20.100000000000001" customHeight="1" x14ac:dyDescent="0.25">
      <c r="A88" s="475"/>
      <c r="B88" s="475"/>
      <c r="C88" s="440"/>
      <c r="D88" s="475"/>
      <c r="E88" s="95" t="s">
        <v>31</v>
      </c>
      <c r="F88" s="354" t="s">
        <v>19</v>
      </c>
      <c r="G88" s="354" t="s">
        <v>19</v>
      </c>
      <c r="H88" s="352" t="s">
        <v>59</v>
      </c>
      <c r="I88" s="354" t="s">
        <v>19</v>
      </c>
      <c r="J88" s="354" t="s">
        <v>19</v>
      </c>
      <c r="K88" s="354" t="s">
        <v>19</v>
      </c>
      <c r="L88" s="354" t="s">
        <v>19</v>
      </c>
      <c r="M88" s="354" t="s">
        <v>19</v>
      </c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3"/>
    </row>
    <row r="89" spans="1:42" s="5" customFormat="1" ht="20.100000000000001" customHeight="1" x14ac:dyDescent="0.25">
      <c r="A89" s="475"/>
      <c r="B89" s="475"/>
      <c r="C89" s="440"/>
      <c r="D89" s="475"/>
      <c r="E89" s="86" t="s">
        <v>32</v>
      </c>
      <c r="F89" s="354" t="s">
        <v>19</v>
      </c>
      <c r="G89" s="354" t="s">
        <v>19</v>
      </c>
      <c r="H89" s="354" t="s">
        <v>38</v>
      </c>
      <c r="I89" s="354" t="s">
        <v>19</v>
      </c>
      <c r="J89" s="354" t="s">
        <v>19</v>
      </c>
      <c r="K89" s="354" t="s">
        <v>19</v>
      </c>
      <c r="L89" s="354" t="s">
        <v>19</v>
      </c>
      <c r="M89" s="354" t="s">
        <v>19</v>
      </c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3"/>
    </row>
    <row r="90" spans="1:42" s="5" customFormat="1" ht="30" customHeight="1" x14ac:dyDescent="0.25">
      <c r="A90" s="397">
        <v>1</v>
      </c>
      <c r="B90" s="476" t="s">
        <v>81</v>
      </c>
      <c r="C90" s="440" t="s">
        <v>84</v>
      </c>
      <c r="D90" s="476" t="s">
        <v>36</v>
      </c>
      <c r="E90" s="350" t="s">
        <v>576</v>
      </c>
      <c r="F90" s="102" t="s">
        <v>24</v>
      </c>
      <c r="G90" s="102" t="s">
        <v>25</v>
      </c>
      <c r="H90" s="101">
        <v>1</v>
      </c>
      <c r="I90" s="101">
        <v>0</v>
      </c>
      <c r="J90" s="101">
        <v>0</v>
      </c>
      <c r="K90" s="351">
        <v>1962.63</v>
      </c>
      <c r="L90" s="351">
        <v>0</v>
      </c>
      <c r="M90" s="351">
        <v>0</v>
      </c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3"/>
    </row>
    <row r="91" spans="1:42" s="5" customFormat="1" ht="20.100000000000001" customHeight="1" x14ac:dyDescent="0.25">
      <c r="A91" s="475"/>
      <c r="B91" s="475"/>
      <c r="C91" s="440"/>
      <c r="D91" s="475"/>
      <c r="E91" s="95" t="s">
        <v>71</v>
      </c>
      <c r="F91" s="354" t="s">
        <v>19</v>
      </c>
      <c r="G91" s="354" t="s">
        <v>19</v>
      </c>
      <c r="H91" s="354" t="s">
        <v>346</v>
      </c>
      <c r="I91" s="354" t="s">
        <v>19</v>
      </c>
      <c r="J91" s="354" t="s">
        <v>19</v>
      </c>
      <c r="K91" s="354" t="s">
        <v>19</v>
      </c>
      <c r="L91" s="354" t="s">
        <v>19</v>
      </c>
      <c r="M91" s="354" t="s">
        <v>19</v>
      </c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3"/>
    </row>
    <row r="92" spans="1:42" s="5" customFormat="1" ht="20.100000000000001" customHeight="1" x14ac:dyDescent="0.25">
      <c r="A92" s="475"/>
      <c r="B92" s="475"/>
      <c r="C92" s="440"/>
      <c r="D92" s="475"/>
      <c r="E92" s="95" t="s">
        <v>31</v>
      </c>
      <c r="F92" s="354" t="s">
        <v>19</v>
      </c>
      <c r="G92" s="354" t="s">
        <v>19</v>
      </c>
      <c r="H92" s="352" t="s">
        <v>67</v>
      </c>
      <c r="I92" s="354" t="s">
        <v>19</v>
      </c>
      <c r="J92" s="354" t="s">
        <v>19</v>
      </c>
      <c r="K92" s="354" t="s">
        <v>19</v>
      </c>
      <c r="L92" s="354" t="s">
        <v>19</v>
      </c>
      <c r="M92" s="354" t="s">
        <v>19</v>
      </c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3"/>
    </row>
    <row r="93" spans="1:42" s="5" customFormat="1" ht="20.100000000000001" customHeight="1" x14ac:dyDescent="0.25">
      <c r="A93" s="475"/>
      <c r="B93" s="475"/>
      <c r="C93" s="440"/>
      <c r="D93" s="475"/>
      <c r="E93" s="86" t="s">
        <v>32</v>
      </c>
      <c r="F93" s="354" t="s">
        <v>19</v>
      </c>
      <c r="G93" s="354" t="s">
        <v>19</v>
      </c>
      <c r="H93" s="352" t="s">
        <v>67</v>
      </c>
      <c r="I93" s="354" t="s">
        <v>19</v>
      </c>
      <c r="J93" s="354" t="s">
        <v>19</v>
      </c>
      <c r="K93" s="354" t="s">
        <v>19</v>
      </c>
      <c r="L93" s="354" t="s">
        <v>19</v>
      </c>
      <c r="M93" s="354" t="s">
        <v>19</v>
      </c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3"/>
    </row>
    <row r="94" spans="1:42" s="5" customFormat="1" ht="30" customHeight="1" x14ac:dyDescent="0.25">
      <c r="A94" s="397">
        <v>1</v>
      </c>
      <c r="B94" s="476" t="s">
        <v>81</v>
      </c>
      <c r="C94" s="440" t="s">
        <v>84</v>
      </c>
      <c r="D94" s="476" t="s">
        <v>36</v>
      </c>
      <c r="E94" s="350" t="s">
        <v>455</v>
      </c>
      <c r="F94" s="102" t="s">
        <v>24</v>
      </c>
      <c r="G94" s="102" t="s">
        <v>25</v>
      </c>
      <c r="H94" s="101">
        <v>1</v>
      </c>
      <c r="I94" s="101">
        <v>0</v>
      </c>
      <c r="J94" s="101">
        <v>0</v>
      </c>
      <c r="K94" s="351">
        <v>3682.27</v>
      </c>
      <c r="L94" s="351">
        <v>0</v>
      </c>
      <c r="M94" s="351">
        <v>0</v>
      </c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3"/>
    </row>
    <row r="95" spans="1:42" s="5" customFormat="1" ht="20.100000000000001" customHeight="1" x14ac:dyDescent="0.25">
      <c r="A95" s="475"/>
      <c r="B95" s="475"/>
      <c r="C95" s="440"/>
      <c r="D95" s="475"/>
      <c r="E95" s="95" t="s">
        <v>71</v>
      </c>
      <c r="F95" s="354" t="s">
        <v>19</v>
      </c>
      <c r="G95" s="354" t="s">
        <v>19</v>
      </c>
      <c r="H95" s="354" t="s">
        <v>347</v>
      </c>
      <c r="I95" s="354" t="s">
        <v>19</v>
      </c>
      <c r="J95" s="354" t="s">
        <v>19</v>
      </c>
      <c r="K95" s="354" t="s">
        <v>19</v>
      </c>
      <c r="L95" s="354" t="s">
        <v>19</v>
      </c>
      <c r="M95" s="354" t="s">
        <v>19</v>
      </c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3"/>
    </row>
    <row r="96" spans="1:42" s="5" customFormat="1" ht="20.100000000000001" customHeight="1" x14ac:dyDescent="0.25">
      <c r="A96" s="475"/>
      <c r="B96" s="475"/>
      <c r="C96" s="440"/>
      <c r="D96" s="475"/>
      <c r="E96" s="95" t="s">
        <v>31</v>
      </c>
      <c r="F96" s="354" t="s">
        <v>19</v>
      </c>
      <c r="G96" s="354" t="s">
        <v>19</v>
      </c>
      <c r="H96" s="352" t="s">
        <v>67</v>
      </c>
      <c r="I96" s="354" t="s">
        <v>19</v>
      </c>
      <c r="J96" s="354" t="s">
        <v>19</v>
      </c>
      <c r="K96" s="354" t="s">
        <v>19</v>
      </c>
      <c r="L96" s="354" t="s">
        <v>19</v>
      </c>
      <c r="M96" s="354" t="s">
        <v>19</v>
      </c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3"/>
    </row>
    <row r="97" spans="1:42" s="5" customFormat="1" ht="20.100000000000001" customHeight="1" x14ac:dyDescent="0.25">
      <c r="A97" s="475"/>
      <c r="B97" s="475"/>
      <c r="C97" s="440"/>
      <c r="D97" s="475"/>
      <c r="E97" s="86" t="s">
        <v>32</v>
      </c>
      <c r="F97" s="354" t="s">
        <v>19</v>
      </c>
      <c r="G97" s="354" t="s">
        <v>19</v>
      </c>
      <c r="H97" s="352" t="s">
        <v>67</v>
      </c>
      <c r="I97" s="354" t="s">
        <v>19</v>
      </c>
      <c r="J97" s="354" t="s">
        <v>19</v>
      </c>
      <c r="K97" s="354" t="s">
        <v>19</v>
      </c>
      <c r="L97" s="354" t="s">
        <v>19</v>
      </c>
      <c r="M97" s="354" t="s">
        <v>19</v>
      </c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3"/>
    </row>
    <row r="98" spans="1:42" s="5" customFormat="1" ht="30" customHeight="1" x14ac:dyDescent="0.25">
      <c r="A98" s="397">
        <v>1</v>
      </c>
      <c r="B98" s="476" t="s">
        <v>81</v>
      </c>
      <c r="C98" s="440" t="s">
        <v>84</v>
      </c>
      <c r="D98" s="476" t="s">
        <v>36</v>
      </c>
      <c r="E98" s="350" t="s">
        <v>456</v>
      </c>
      <c r="F98" s="102" t="s">
        <v>24</v>
      </c>
      <c r="G98" s="102" t="s">
        <v>25</v>
      </c>
      <c r="H98" s="101">
        <v>1</v>
      </c>
      <c r="I98" s="101">
        <v>0</v>
      </c>
      <c r="J98" s="101">
        <v>0</v>
      </c>
      <c r="K98" s="351">
        <v>1767.65</v>
      </c>
      <c r="L98" s="351">
        <v>0</v>
      </c>
      <c r="M98" s="351">
        <v>0</v>
      </c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3"/>
    </row>
    <row r="99" spans="1:42" s="5" customFormat="1" ht="20.100000000000001" customHeight="1" x14ac:dyDescent="0.25">
      <c r="A99" s="475"/>
      <c r="B99" s="475"/>
      <c r="C99" s="440"/>
      <c r="D99" s="475"/>
      <c r="E99" s="95" t="s">
        <v>71</v>
      </c>
      <c r="F99" s="354" t="s">
        <v>19</v>
      </c>
      <c r="G99" s="354" t="s">
        <v>19</v>
      </c>
      <c r="H99" s="354" t="s">
        <v>347</v>
      </c>
      <c r="I99" s="354" t="s">
        <v>19</v>
      </c>
      <c r="J99" s="354" t="s">
        <v>19</v>
      </c>
      <c r="K99" s="354" t="s">
        <v>19</v>
      </c>
      <c r="L99" s="354" t="s">
        <v>19</v>
      </c>
      <c r="M99" s="354" t="s">
        <v>19</v>
      </c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3"/>
    </row>
    <row r="100" spans="1:42" s="5" customFormat="1" ht="20.100000000000001" customHeight="1" x14ac:dyDescent="0.25">
      <c r="A100" s="475"/>
      <c r="B100" s="475"/>
      <c r="C100" s="440"/>
      <c r="D100" s="475"/>
      <c r="E100" s="95" t="s">
        <v>31</v>
      </c>
      <c r="F100" s="354" t="s">
        <v>19</v>
      </c>
      <c r="G100" s="354" t="s">
        <v>19</v>
      </c>
      <c r="H100" s="352" t="s">
        <v>67</v>
      </c>
      <c r="I100" s="354" t="s">
        <v>19</v>
      </c>
      <c r="J100" s="354" t="s">
        <v>19</v>
      </c>
      <c r="K100" s="354" t="s">
        <v>19</v>
      </c>
      <c r="L100" s="354" t="s">
        <v>19</v>
      </c>
      <c r="M100" s="354" t="s">
        <v>19</v>
      </c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3"/>
    </row>
    <row r="101" spans="1:42" s="5" customFormat="1" ht="20.100000000000001" customHeight="1" x14ac:dyDescent="0.25">
      <c r="A101" s="475"/>
      <c r="B101" s="475"/>
      <c r="C101" s="440"/>
      <c r="D101" s="475"/>
      <c r="E101" s="86" t="s">
        <v>32</v>
      </c>
      <c r="F101" s="354" t="s">
        <v>19</v>
      </c>
      <c r="G101" s="354" t="s">
        <v>19</v>
      </c>
      <c r="H101" s="352" t="s">
        <v>67</v>
      </c>
      <c r="I101" s="354" t="s">
        <v>19</v>
      </c>
      <c r="J101" s="354" t="s">
        <v>19</v>
      </c>
      <c r="K101" s="354" t="s">
        <v>19</v>
      </c>
      <c r="L101" s="354" t="s">
        <v>19</v>
      </c>
      <c r="M101" s="354" t="s">
        <v>19</v>
      </c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3"/>
    </row>
    <row r="102" spans="1:42" s="5" customFormat="1" ht="30" customHeight="1" x14ac:dyDescent="0.25">
      <c r="A102" s="397">
        <v>1</v>
      </c>
      <c r="B102" s="476" t="s">
        <v>81</v>
      </c>
      <c r="C102" s="440" t="s">
        <v>84</v>
      </c>
      <c r="D102" s="476" t="s">
        <v>36</v>
      </c>
      <c r="E102" s="350" t="s">
        <v>457</v>
      </c>
      <c r="F102" s="102" t="s">
        <v>24</v>
      </c>
      <c r="G102" s="102" t="s">
        <v>25</v>
      </c>
      <c r="H102" s="101">
        <v>1</v>
      </c>
      <c r="I102" s="101">
        <v>0</v>
      </c>
      <c r="J102" s="101">
        <v>0</v>
      </c>
      <c r="K102" s="351">
        <v>1584.01</v>
      </c>
      <c r="L102" s="351">
        <v>0</v>
      </c>
      <c r="M102" s="351">
        <v>0</v>
      </c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3"/>
    </row>
    <row r="103" spans="1:42" s="5" customFormat="1" ht="20.100000000000001" customHeight="1" x14ac:dyDescent="0.25">
      <c r="A103" s="475"/>
      <c r="B103" s="475"/>
      <c r="C103" s="440"/>
      <c r="D103" s="475"/>
      <c r="E103" s="95" t="s">
        <v>71</v>
      </c>
      <c r="F103" s="354" t="s">
        <v>19</v>
      </c>
      <c r="G103" s="354" t="s">
        <v>19</v>
      </c>
      <c r="H103" s="354" t="s">
        <v>347</v>
      </c>
      <c r="I103" s="354" t="s">
        <v>19</v>
      </c>
      <c r="J103" s="354" t="s">
        <v>19</v>
      </c>
      <c r="K103" s="354" t="s">
        <v>19</v>
      </c>
      <c r="L103" s="354" t="s">
        <v>19</v>
      </c>
      <c r="M103" s="354" t="s">
        <v>19</v>
      </c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3"/>
    </row>
    <row r="104" spans="1:42" s="5" customFormat="1" ht="20.100000000000001" customHeight="1" x14ac:dyDescent="0.25">
      <c r="A104" s="475"/>
      <c r="B104" s="475"/>
      <c r="C104" s="440"/>
      <c r="D104" s="475"/>
      <c r="E104" s="95" t="s">
        <v>31</v>
      </c>
      <c r="F104" s="354" t="s">
        <v>19</v>
      </c>
      <c r="G104" s="354" t="s">
        <v>19</v>
      </c>
      <c r="H104" s="352" t="s">
        <v>67</v>
      </c>
      <c r="I104" s="354" t="s">
        <v>19</v>
      </c>
      <c r="J104" s="354" t="s">
        <v>19</v>
      </c>
      <c r="K104" s="354" t="s">
        <v>19</v>
      </c>
      <c r="L104" s="354" t="s">
        <v>19</v>
      </c>
      <c r="M104" s="354" t="s">
        <v>19</v>
      </c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3"/>
    </row>
    <row r="105" spans="1:42" s="5" customFormat="1" ht="20.100000000000001" customHeight="1" x14ac:dyDescent="0.25">
      <c r="A105" s="475"/>
      <c r="B105" s="475"/>
      <c r="C105" s="440"/>
      <c r="D105" s="475"/>
      <c r="E105" s="86" t="s">
        <v>32</v>
      </c>
      <c r="F105" s="354" t="s">
        <v>19</v>
      </c>
      <c r="G105" s="354" t="s">
        <v>19</v>
      </c>
      <c r="H105" s="352" t="s">
        <v>67</v>
      </c>
      <c r="I105" s="354" t="s">
        <v>19</v>
      </c>
      <c r="J105" s="354" t="s">
        <v>19</v>
      </c>
      <c r="K105" s="354" t="s">
        <v>19</v>
      </c>
      <c r="L105" s="354" t="s">
        <v>19</v>
      </c>
      <c r="M105" s="354" t="s">
        <v>19</v>
      </c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3"/>
    </row>
    <row r="106" spans="1:42" s="296" customFormat="1" ht="30" customHeight="1" x14ac:dyDescent="0.25">
      <c r="A106" s="478">
        <v>1</v>
      </c>
      <c r="B106" s="442" t="s">
        <v>81</v>
      </c>
      <c r="C106" s="442" t="s">
        <v>84</v>
      </c>
      <c r="D106" s="442" t="s">
        <v>36</v>
      </c>
      <c r="E106" s="350" t="s">
        <v>450</v>
      </c>
      <c r="F106" s="102" t="s">
        <v>24</v>
      </c>
      <c r="G106" s="102" t="s">
        <v>25</v>
      </c>
      <c r="H106" s="101">
        <v>1</v>
      </c>
      <c r="I106" s="101">
        <v>0</v>
      </c>
      <c r="J106" s="101">
        <v>0</v>
      </c>
      <c r="K106" s="351">
        <v>3408.61</v>
      </c>
      <c r="L106" s="351">
        <v>0</v>
      </c>
      <c r="M106" s="351">
        <v>0</v>
      </c>
      <c r="O106" s="297"/>
      <c r="P106" s="297"/>
      <c r="Q106" s="297"/>
      <c r="R106" s="297"/>
      <c r="S106" s="297"/>
      <c r="T106" s="297"/>
      <c r="U106" s="297"/>
      <c r="V106" s="297"/>
      <c r="W106" s="297"/>
      <c r="X106" s="297"/>
      <c r="Y106" s="297"/>
      <c r="Z106" s="297"/>
      <c r="AA106" s="297"/>
      <c r="AB106" s="297"/>
      <c r="AC106" s="297"/>
      <c r="AD106" s="297"/>
      <c r="AE106" s="297"/>
      <c r="AF106" s="297"/>
      <c r="AG106" s="297"/>
      <c r="AH106" s="297"/>
      <c r="AI106" s="297"/>
      <c r="AJ106" s="297"/>
      <c r="AK106" s="297"/>
      <c r="AL106" s="297"/>
      <c r="AM106" s="297"/>
      <c r="AN106" s="297"/>
      <c r="AO106" s="297"/>
      <c r="AP106" s="298"/>
    </row>
    <row r="107" spans="1:42" s="296" customFormat="1" ht="20.100000000000001" customHeight="1" x14ac:dyDescent="0.25">
      <c r="A107" s="479"/>
      <c r="B107" s="479"/>
      <c r="C107" s="442"/>
      <c r="D107" s="479"/>
      <c r="E107" s="264" t="s">
        <v>71</v>
      </c>
      <c r="F107" s="353" t="s">
        <v>19</v>
      </c>
      <c r="G107" s="353" t="s">
        <v>19</v>
      </c>
      <c r="H107" s="353" t="s">
        <v>73</v>
      </c>
      <c r="I107" s="353" t="s">
        <v>19</v>
      </c>
      <c r="J107" s="353" t="s">
        <v>19</v>
      </c>
      <c r="K107" s="353" t="s">
        <v>19</v>
      </c>
      <c r="L107" s="353" t="s">
        <v>19</v>
      </c>
      <c r="M107" s="353" t="s">
        <v>19</v>
      </c>
      <c r="O107" s="297"/>
      <c r="P107" s="297"/>
      <c r="Q107" s="297"/>
      <c r="R107" s="297"/>
      <c r="S107" s="297"/>
      <c r="T107" s="297"/>
      <c r="U107" s="297"/>
      <c r="V107" s="297"/>
      <c r="W107" s="297"/>
      <c r="X107" s="297"/>
      <c r="Y107" s="297"/>
      <c r="Z107" s="297"/>
      <c r="AA107" s="297"/>
      <c r="AB107" s="297"/>
      <c r="AC107" s="297"/>
      <c r="AD107" s="297"/>
      <c r="AE107" s="297"/>
      <c r="AF107" s="297"/>
      <c r="AG107" s="297"/>
      <c r="AH107" s="297"/>
      <c r="AI107" s="297"/>
      <c r="AJ107" s="297"/>
      <c r="AK107" s="297"/>
      <c r="AL107" s="297"/>
      <c r="AM107" s="297"/>
      <c r="AN107" s="297"/>
      <c r="AO107" s="297"/>
      <c r="AP107" s="298"/>
    </row>
    <row r="108" spans="1:42" s="296" customFormat="1" ht="20.100000000000001" customHeight="1" x14ac:dyDescent="0.25">
      <c r="A108" s="479"/>
      <c r="B108" s="479"/>
      <c r="C108" s="442"/>
      <c r="D108" s="479"/>
      <c r="E108" s="264" t="s">
        <v>31</v>
      </c>
      <c r="F108" s="353" t="s">
        <v>19</v>
      </c>
      <c r="G108" s="353" t="s">
        <v>19</v>
      </c>
      <c r="H108" s="353" t="s">
        <v>232</v>
      </c>
      <c r="I108" s="353" t="s">
        <v>19</v>
      </c>
      <c r="J108" s="353" t="s">
        <v>19</v>
      </c>
      <c r="K108" s="353" t="s">
        <v>19</v>
      </c>
      <c r="L108" s="353" t="s">
        <v>19</v>
      </c>
      <c r="M108" s="353" t="s">
        <v>19</v>
      </c>
      <c r="O108" s="297"/>
      <c r="P108" s="297"/>
      <c r="Q108" s="297"/>
      <c r="R108" s="297"/>
      <c r="S108" s="297"/>
      <c r="T108" s="297"/>
      <c r="U108" s="297"/>
      <c r="V108" s="297"/>
      <c r="W108" s="297"/>
      <c r="X108" s="297"/>
      <c r="Y108" s="297"/>
      <c r="Z108" s="297"/>
      <c r="AA108" s="297"/>
      <c r="AB108" s="297"/>
      <c r="AC108" s="297"/>
      <c r="AD108" s="297"/>
      <c r="AE108" s="297"/>
      <c r="AF108" s="297"/>
      <c r="AG108" s="297"/>
      <c r="AH108" s="297"/>
      <c r="AI108" s="297"/>
      <c r="AJ108" s="297"/>
      <c r="AK108" s="297"/>
      <c r="AL108" s="297"/>
      <c r="AM108" s="297"/>
      <c r="AN108" s="297"/>
      <c r="AO108" s="297"/>
      <c r="AP108" s="298"/>
    </row>
    <row r="109" spans="1:42" s="296" customFormat="1" ht="20.100000000000001" customHeight="1" x14ac:dyDescent="0.25">
      <c r="A109" s="479"/>
      <c r="B109" s="479"/>
      <c r="C109" s="442"/>
      <c r="D109" s="479"/>
      <c r="E109" s="264" t="s">
        <v>32</v>
      </c>
      <c r="F109" s="353" t="s">
        <v>19</v>
      </c>
      <c r="G109" s="353" t="s">
        <v>19</v>
      </c>
      <c r="H109" s="353" t="s">
        <v>233</v>
      </c>
      <c r="I109" s="353" t="s">
        <v>19</v>
      </c>
      <c r="J109" s="353" t="s">
        <v>19</v>
      </c>
      <c r="K109" s="353" t="s">
        <v>19</v>
      </c>
      <c r="L109" s="353" t="s">
        <v>19</v>
      </c>
      <c r="M109" s="353" t="s">
        <v>19</v>
      </c>
      <c r="O109" s="297"/>
      <c r="P109" s="297"/>
      <c r="Q109" s="297"/>
      <c r="R109" s="297"/>
      <c r="S109" s="297"/>
      <c r="T109" s="297"/>
      <c r="U109" s="297"/>
      <c r="V109" s="297"/>
      <c r="W109" s="297"/>
      <c r="X109" s="297"/>
      <c r="Y109" s="297"/>
      <c r="Z109" s="297"/>
      <c r="AA109" s="297"/>
      <c r="AB109" s="297"/>
      <c r="AC109" s="297"/>
      <c r="AD109" s="297"/>
      <c r="AE109" s="297"/>
      <c r="AF109" s="297"/>
      <c r="AG109" s="297"/>
      <c r="AH109" s="297"/>
      <c r="AI109" s="297"/>
      <c r="AJ109" s="297"/>
      <c r="AK109" s="297"/>
      <c r="AL109" s="297"/>
      <c r="AM109" s="297"/>
      <c r="AN109" s="297"/>
      <c r="AO109" s="297"/>
      <c r="AP109" s="298"/>
    </row>
    <row r="110" spans="1:42" s="296" customFormat="1" ht="30" customHeight="1" x14ac:dyDescent="0.25">
      <c r="A110" s="478">
        <v>1</v>
      </c>
      <c r="B110" s="442" t="s">
        <v>81</v>
      </c>
      <c r="C110" s="442" t="s">
        <v>84</v>
      </c>
      <c r="D110" s="442" t="s">
        <v>36</v>
      </c>
      <c r="E110" s="350" t="s">
        <v>458</v>
      </c>
      <c r="F110" s="102" t="s">
        <v>24</v>
      </c>
      <c r="G110" s="102" t="s">
        <v>25</v>
      </c>
      <c r="H110" s="101">
        <v>1</v>
      </c>
      <c r="I110" s="101">
        <v>0</v>
      </c>
      <c r="J110" s="101">
        <v>0</v>
      </c>
      <c r="K110" s="351">
        <v>5820.5</v>
      </c>
      <c r="L110" s="351">
        <v>0</v>
      </c>
      <c r="M110" s="351">
        <v>0</v>
      </c>
      <c r="O110" s="297"/>
      <c r="P110" s="297"/>
      <c r="Q110" s="297"/>
      <c r="R110" s="297"/>
      <c r="S110" s="297"/>
      <c r="T110" s="297"/>
      <c r="U110" s="297"/>
      <c r="V110" s="297"/>
      <c r="W110" s="297"/>
      <c r="X110" s="297"/>
      <c r="Y110" s="297"/>
      <c r="Z110" s="297"/>
      <c r="AA110" s="297"/>
      <c r="AB110" s="297"/>
      <c r="AC110" s="297"/>
      <c r="AD110" s="297"/>
      <c r="AE110" s="297"/>
      <c r="AF110" s="297"/>
      <c r="AG110" s="297"/>
      <c r="AH110" s="297"/>
      <c r="AI110" s="297"/>
      <c r="AJ110" s="297"/>
      <c r="AK110" s="297"/>
      <c r="AL110" s="297"/>
      <c r="AM110" s="297"/>
      <c r="AN110" s="297"/>
      <c r="AO110" s="297"/>
      <c r="AP110" s="298"/>
    </row>
    <row r="111" spans="1:42" s="296" customFormat="1" ht="20.100000000000001" customHeight="1" x14ac:dyDescent="0.25">
      <c r="A111" s="479"/>
      <c r="B111" s="479"/>
      <c r="C111" s="442"/>
      <c r="D111" s="479"/>
      <c r="E111" s="264" t="s">
        <v>71</v>
      </c>
      <c r="F111" s="353" t="s">
        <v>19</v>
      </c>
      <c r="G111" s="353" t="s">
        <v>19</v>
      </c>
      <c r="H111" s="299" t="s">
        <v>59</v>
      </c>
      <c r="I111" s="353" t="s">
        <v>19</v>
      </c>
      <c r="J111" s="353" t="s">
        <v>19</v>
      </c>
      <c r="K111" s="353" t="s">
        <v>19</v>
      </c>
      <c r="L111" s="353" t="s">
        <v>19</v>
      </c>
      <c r="M111" s="353" t="s">
        <v>19</v>
      </c>
      <c r="O111" s="297"/>
      <c r="P111" s="297"/>
      <c r="Q111" s="297"/>
      <c r="R111" s="297"/>
      <c r="S111" s="297"/>
      <c r="T111" s="297"/>
      <c r="U111" s="297"/>
      <c r="V111" s="297"/>
      <c r="W111" s="297"/>
      <c r="X111" s="297"/>
      <c r="Y111" s="297"/>
      <c r="Z111" s="297"/>
      <c r="AA111" s="297"/>
      <c r="AB111" s="297"/>
      <c r="AC111" s="297"/>
      <c r="AD111" s="297"/>
      <c r="AE111" s="297"/>
      <c r="AF111" s="297"/>
      <c r="AG111" s="297"/>
      <c r="AH111" s="297"/>
      <c r="AI111" s="297"/>
      <c r="AJ111" s="297"/>
      <c r="AK111" s="297"/>
      <c r="AL111" s="297"/>
      <c r="AM111" s="297"/>
      <c r="AN111" s="297"/>
      <c r="AO111" s="297"/>
      <c r="AP111" s="298"/>
    </row>
    <row r="112" spans="1:42" s="296" customFormat="1" ht="20.100000000000001" customHeight="1" x14ac:dyDescent="0.25">
      <c r="A112" s="479"/>
      <c r="B112" s="479"/>
      <c r="C112" s="442"/>
      <c r="D112" s="479"/>
      <c r="E112" s="264" t="s">
        <v>31</v>
      </c>
      <c r="F112" s="353" t="s">
        <v>19</v>
      </c>
      <c r="G112" s="353" t="s">
        <v>19</v>
      </c>
      <c r="H112" s="353" t="s">
        <v>233</v>
      </c>
      <c r="I112" s="353" t="s">
        <v>19</v>
      </c>
      <c r="J112" s="353" t="s">
        <v>19</v>
      </c>
      <c r="K112" s="353" t="s">
        <v>19</v>
      </c>
      <c r="L112" s="353" t="s">
        <v>19</v>
      </c>
      <c r="M112" s="353" t="s">
        <v>19</v>
      </c>
      <c r="O112" s="297"/>
      <c r="P112" s="297"/>
      <c r="Q112" s="297"/>
      <c r="R112" s="297"/>
      <c r="S112" s="297"/>
      <c r="T112" s="297"/>
      <c r="U112" s="297"/>
      <c r="V112" s="297"/>
      <c r="W112" s="297"/>
      <c r="X112" s="297"/>
      <c r="Y112" s="297"/>
      <c r="Z112" s="297"/>
      <c r="AA112" s="297"/>
      <c r="AB112" s="297"/>
      <c r="AC112" s="297"/>
      <c r="AD112" s="297"/>
      <c r="AE112" s="297"/>
      <c r="AF112" s="297"/>
      <c r="AG112" s="297"/>
      <c r="AH112" s="297"/>
      <c r="AI112" s="297"/>
      <c r="AJ112" s="297"/>
      <c r="AK112" s="297"/>
      <c r="AL112" s="297"/>
      <c r="AM112" s="297"/>
      <c r="AN112" s="297"/>
      <c r="AO112" s="297"/>
      <c r="AP112" s="298"/>
    </row>
    <row r="113" spans="1:42" s="296" customFormat="1" ht="20.100000000000001" customHeight="1" x14ac:dyDescent="0.25">
      <c r="A113" s="479"/>
      <c r="B113" s="479"/>
      <c r="C113" s="442"/>
      <c r="D113" s="479"/>
      <c r="E113" s="264" t="s">
        <v>32</v>
      </c>
      <c r="F113" s="353" t="s">
        <v>19</v>
      </c>
      <c r="G113" s="353" t="s">
        <v>19</v>
      </c>
      <c r="H113" s="353" t="s">
        <v>58</v>
      </c>
      <c r="I113" s="353" t="s">
        <v>19</v>
      </c>
      <c r="J113" s="353" t="s">
        <v>19</v>
      </c>
      <c r="K113" s="353" t="s">
        <v>19</v>
      </c>
      <c r="L113" s="353" t="s">
        <v>19</v>
      </c>
      <c r="M113" s="353" t="s">
        <v>19</v>
      </c>
      <c r="O113" s="297"/>
      <c r="P113" s="297"/>
      <c r="Q113" s="297"/>
      <c r="R113" s="297"/>
      <c r="S113" s="297"/>
      <c r="T113" s="297"/>
      <c r="U113" s="297"/>
      <c r="V113" s="297"/>
      <c r="W113" s="297"/>
      <c r="X113" s="297"/>
      <c r="Y113" s="297"/>
      <c r="Z113" s="297"/>
      <c r="AA113" s="297"/>
      <c r="AB113" s="297"/>
      <c r="AC113" s="297"/>
      <c r="AD113" s="297"/>
      <c r="AE113" s="297"/>
      <c r="AF113" s="297"/>
      <c r="AG113" s="297"/>
      <c r="AH113" s="297"/>
      <c r="AI113" s="297"/>
      <c r="AJ113" s="297"/>
      <c r="AK113" s="297"/>
      <c r="AL113" s="297"/>
      <c r="AM113" s="297"/>
      <c r="AN113" s="297"/>
      <c r="AO113" s="297"/>
      <c r="AP113" s="298"/>
    </row>
    <row r="114" spans="1:42" s="296" customFormat="1" ht="30" customHeight="1" x14ac:dyDescent="0.25">
      <c r="A114" s="478">
        <v>1</v>
      </c>
      <c r="B114" s="442" t="s">
        <v>81</v>
      </c>
      <c r="C114" s="442" t="s">
        <v>84</v>
      </c>
      <c r="D114" s="442" t="s">
        <v>36</v>
      </c>
      <c r="E114" s="350" t="s">
        <v>451</v>
      </c>
      <c r="F114" s="102" t="s">
        <v>24</v>
      </c>
      <c r="G114" s="102" t="s">
        <v>25</v>
      </c>
      <c r="H114" s="101">
        <v>1</v>
      </c>
      <c r="I114" s="101">
        <v>0</v>
      </c>
      <c r="J114" s="101">
        <v>0</v>
      </c>
      <c r="K114" s="351">
        <v>4065.06</v>
      </c>
      <c r="L114" s="351">
        <v>0</v>
      </c>
      <c r="M114" s="351">
        <v>0</v>
      </c>
      <c r="O114" s="297"/>
      <c r="P114" s="297"/>
      <c r="Q114" s="297"/>
      <c r="R114" s="297"/>
      <c r="S114" s="297"/>
      <c r="T114" s="297"/>
      <c r="U114" s="297"/>
      <c r="V114" s="297"/>
      <c r="W114" s="297"/>
      <c r="X114" s="297"/>
      <c r="Y114" s="297"/>
      <c r="Z114" s="297"/>
      <c r="AA114" s="297"/>
      <c r="AB114" s="297"/>
      <c r="AC114" s="297"/>
      <c r="AD114" s="297"/>
      <c r="AE114" s="297"/>
      <c r="AF114" s="297"/>
      <c r="AG114" s="297"/>
      <c r="AH114" s="297"/>
      <c r="AI114" s="297"/>
      <c r="AJ114" s="297"/>
      <c r="AK114" s="297"/>
      <c r="AL114" s="297"/>
      <c r="AM114" s="297"/>
      <c r="AN114" s="297"/>
      <c r="AO114" s="297"/>
      <c r="AP114" s="298"/>
    </row>
    <row r="115" spans="1:42" s="296" customFormat="1" ht="20.100000000000001" customHeight="1" x14ac:dyDescent="0.25">
      <c r="A115" s="479"/>
      <c r="B115" s="479"/>
      <c r="C115" s="442"/>
      <c r="D115" s="479"/>
      <c r="E115" s="264" t="s">
        <v>71</v>
      </c>
      <c r="F115" s="353" t="s">
        <v>19</v>
      </c>
      <c r="G115" s="353" t="s">
        <v>19</v>
      </c>
      <c r="H115" s="299" t="s">
        <v>73</v>
      </c>
      <c r="I115" s="353" t="s">
        <v>19</v>
      </c>
      <c r="J115" s="353" t="s">
        <v>19</v>
      </c>
      <c r="K115" s="353" t="s">
        <v>19</v>
      </c>
      <c r="L115" s="353" t="s">
        <v>19</v>
      </c>
      <c r="M115" s="353" t="s">
        <v>19</v>
      </c>
      <c r="O115" s="297"/>
      <c r="P115" s="297"/>
      <c r="Q115" s="297"/>
      <c r="R115" s="297"/>
      <c r="S115" s="297"/>
      <c r="T115" s="297"/>
      <c r="U115" s="297"/>
      <c r="V115" s="297"/>
      <c r="W115" s="297"/>
      <c r="X115" s="297"/>
      <c r="Y115" s="297"/>
      <c r="Z115" s="297"/>
      <c r="AA115" s="297"/>
      <c r="AB115" s="297"/>
      <c r="AC115" s="297"/>
      <c r="AD115" s="297"/>
      <c r="AE115" s="297"/>
      <c r="AF115" s="297"/>
      <c r="AG115" s="297"/>
      <c r="AH115" s="297"/>
      <c r="AI115" s="297"/>
      <c r="AJ115" s="297"/>
      <c r="AK115" s="297"/>
      <c r="AL115" s="297"/>
      <c r="AM115" s="297"/>
      <c r="AN115" s="297"/>
      <c r="AO115" s="297"/>
      <c r="AP115" s="298"/>
    </row>
    <row r="116" spans="1:42" s="296" customFormat="1" ht="20.100000000000001" customHeight="1" x14ac:dyDescent="0.25">
      <c r="A116" s="479"/>
      <c r="B116" s="479"/>
      <c r="C116" s="442"/>
      <c r="D116" s="479"/>
      <c r="E116" s="264" t="s">
        <v>31</v>
      </c>
      <c r="F116" s="353" t="s">
        <v>19</v>
      </c>
      <c r="G116" s="353" t="s">
        <v>19</v>
      </c>
      <c r="H116" s="353" t="s">
        <v>232</v>
      </c>
      <c r="I116" s="353" t="s">
        <v>19</v>
      </c>
      <c r="J116" s="353" t="s">
        <v>19</v>
      </c>
      <c r="K116" s="353" t="s">
        <v>19</v>
      </c>
      <c r="L116" s="353" t="s">
        <v>19</v>
      </c>
      <c r="M116" s="353" t="s">
        <v>19</v>
      </c>
      <c r="O116" s="297"/>
      <c r="P116" s="297"/>
      <c r="Q116" s="297"/>
      <c r="R116" s="297"/>
      <c r="S116" s="297"/>
      <c r="T116" s="297"/>
      <c r="U116" s="297"/>
      <c r="V116" s="297"/>
      <c r="W116" s="297"/>
      <c r="X116" s="297"/>
      <c r="Y116" s="297"/>
      <c r="Z116" s="297"/>
      <c r="AA116" s="297"/>
      <c r="AB116" s="297"/>
      <c r="AC116" s="297"/>
      <c r="AD116" s="297"/>
      <c r="AE116" s="297"/>
      <c r="AF116" s="297"/>
      <c r="AG116" s="297"/>
      <c r="AH116" s="297"/>
      <c r="AI116" s="297"/>
      <c r="AJ116" s="297"/>
      <c r="AK116" s="297"/>
      <c r="AL116" s="297"/>
      <c r="AM116" s="297"/>
      <c r="AN116" s="297"/>
      <c r="AO116" s="297"/>
      <c r="AP116" s="298"/>
    </row>
    <row r="117" spans="1:42" s="296" customFormat="1" ht="20.100000000000001" customHeight="1" x14ac:dyDescent="0.25">
      <c r="A117" s="479"/>
      <c r="B117" s="479"/>
      <c r="C117" s="442"/>
      <c r="D117" s="479"/>
      <c r="E117" s="264" t="s">
        <v>32</v>
      </c>
      <c r="F117" s="353" t="s">
        <v>19</v>
      </c>
      <c r="G117" s="353" t="s">
        <v>19</v>
      </c>
      <c r="H117" s="353" t="s">
        <v>233</v>
      </c>
      <c r="I117" s="353" t="s">
        <v>19</v>
      </c>
      <c r="J117" s="353" t="s">
        <v>19</v>
      </c>
      <c r="K117" s="353" t="s">
        <v>19</v>
      </c>
      <c r="L117" s="353" t="s">
        <v>19</v>
      </c>
      <c r="M117" s="353" t="s">
        <v>19</v>
      </c>
      <c r="O117" s="297"/>
      <c r="P117" s="297"/>
      <c r="Q117" s="297"/>
      <c r="R117" s="297"/>
      <c r="S117" s="297"/>
      <c r="T117" s="297"/>
      <c r="U117" s="297"/>
      <c r="V117" s="297"/>
      <c r="W117" s="297"/>
      <c r="X117" s="297"/>
      <c r="Y117" s="297"/>
      <c r="Z117" s="297"/>
      <c r="AA117" s="297"/>
      <c r="AB117" s="297"/>
      <c r="AC117" s="297"/>
      <c r="AD117" s="297"/>
      <c r="AE117" s="297"/>
      <c r="AF117" s="297"/>
      <c r="AG117" s="297"/>
      <c r="AH117" s="297"/>
      <c r="AI117" s="297"/>
      <c r="AJ117" s="297"/>
      <c r="AK117" s="297"/>
      <c r="AL117" s="297"/>
      <c r="AM117" s="297"/>
      <c r="AN117" s="297"/>
      <c r="AO117" s="297"/>
      <c r="AP117" s="298"/>
    </row>
    <row r="118" spans="1:42" s="296" customFormat="1" ht="30" customHeight="1" x14ac:dyDescent="0.25">
      <c r="A118" s="478">
        <v>1</v>
      </c>
      <c r="B118" s="442" t="s">
        <v>81</v>
      </c>
      <c r="C118" s="442" t="s">
        <v>84</v>
      </c>
      <c r="D118" s="442" t="s">
        <v>36</v>
      </c>
      <c r="E118" s="350" t="s">
        <v>452</v>
      </c>
      <c r="F118" s="102" t="s">
        <v>24</v>
      </c>
      <c r="G118" s="102" t="s">
        <v>25</v>
      </c>
      <c r="H118" s="101">
        <v>1</v>
      </c>
      <c r="I118" s="101">
        <v>0</v>
      </c>
      <c r="J118" s="101">
        <v>0</v>
      </c>
      <c r="K118" s="351">
        <v>2902.45</v>
      </c>
      <c r="L118" s="351">
        <v>0</v>
      </c>
      <c r="M118" s="351">
        <v>0</v>
      </c>
      <c r="O118" s="297"/>
      <c r="P118" s="297"/>
      <c r="Q118" s="297"/>
      <c r="R118" s="297"/>
      <c r="S118" s="297"/>
      <c r="T118" s="297"/>
      <c r="U118" s="297"/>
      <c r="V118" s="297"/>
      <c r="W118" s="297"/>
      <c r="X118" s="297"/>
      <c r="Y118" s="297"/>
      <c r="Z118" s="297"/>
      <c r="AA118" s="297"/>
      <c r="AB118" s="297"/>
      <c r="AC118" s="297"/>
      <c r="AD118" s="297"/>
      <c r="AE118" s="297"/>
      <c r="AF118" s="297"/>
      <c r="AG118" s="297"/>
      <c r="AH118" s="297"/>
      <c r="AI118" s="297"/>
      <c r="AJ118" s="297"/>
      <c r="AK118" s="297"/>
      <c r="AL118" s="297"/>
      <c r="AM118" s="297"/>
      <c r="AN118" s="297"/>
      <c r="AO118" s="297"/>
      <c r="AP118" s="298"/>
    </row>
    <row r="119" spans="1:42" s="296" customFormat="1" ht="20.100000000000001" customHeight="1" x14ac:dyDescent="0.25">
      <c r="A119" s="479"/>
      <c r="B119" s="479"/>
      <c r="C119" s="442"/>
      <c r="D119" s="479"/>
      <c r="E119" s="264" t="s">
        <v>71</v>
      </c>
      <c r="F119" s="353" t="s">
        <v>19</v>
      </c>
      <c r="G119" s="353" t="s">
        <v>19</v>
      </c>
      <c r="H119" s="299" t="s">
        <v>73</v>
      </c>
      <c r="I119" s="353" t="s">
        <v>19</v>
      </c>
      <c r="J119" s="353" t="s">
        <v>19</v>
      </c>
      <c r="K119" s="353" t="s">
        <v>19</v>
      </c>
      <c r="L119" s="353" t="s">
        <v>19</v>
      </c>
      <c r="M119" s="353" t="s">
        <v>19</v>
      </c>
      <c r="O119" s="297"/>
      <c r="P119" s="297"/>
      <c r="Q119" s="297"/>
      <c r="R119" s="297"/>
      <c r="S119" s="297"/>
      <c r="T119" s="297"/>
      <c r="U119" s="297"/>
      <c r="V119" s="297"/>
      <c r="W119" s="297"/>
      <c r="X119" s="297"/>
      <c r="Y119" s="297"/>
      <c r="Z119" s="297"/>
      <c r="AA119" s="297"/>
      <c r="AB119" s="297"/>
      <c r="AC119" s="297"/>
      <c r="AD119" s="297"/>
      <c r="AE119" s="297"/>
      <c r="AF119" s="297"/>
      <c r="AG119" s="297"/>
      <c r="AH119" s="297"/>
      <c r="AI119" s="297"/>
      <c r="AJ119" s="297"/>
      <c r="AK119" s="297"/>
      <c r="AL119" s="297"/>
      <c r="AM119" s="297"/>
      <c r="AN119" s="297"/>
      <c r="AO119" s="297"/>
      <c r="AP119" s="298"/>
    </row>
    <row r="120" spans="1:42" s="296" customFormat="1" ht="20.100000000000001" customHeight="1" x14ac:dyDescent="0.25">
      <c r="A120" s="479"/>
      <c r="B120" s="479"/>
      <c r="C120" s="442"/>
      <c r="D120" s="479"/>
      <c r="E120" s="264" t="s">
        <v>31</v>
      </c>
      <c r="F120" s="353" t="s">
        <v>19</v>
      </c>
      <c r="G120" s="353" t="s">
        <v>19</v>
      </c>
      <c r="H120" s="353" t="s">
        <v>232</v>
      </c>
      <c r="I120" s="353" t="s">
        <v>19</v>
      </c>
      <c r="J120" s="353" t="s">
        <v>19</v>
      </c>
      <c r="K120" s="353" t="s">
        <v>19</v>
      </c>
      <c r="L120" s="353" t="s">
        <v>19</v>
      </c>
      <c r="M120" s="353" t="s">
        <v>19</v>
      </c>
      <c r="O120" s="297"/>
      <c r="P120" s="297"/>
      <c r="Q120" s="297"/>
      <c r="R120" s="297"/>
      <c r="S120" s="297"/>
      <c r="T120" s="297"/>
      <c r="U120" s="297"/>
      <c r="V120" s="297"/>
      <c r="W120" s="297"/>
      <c r="X120" s="297"/>
      <c r="Y120" s="297"/>
      <c r="Z120" s="297"/>
      <c r="AA120" s="297"/>
      <c r="AB120" s="297"/>
      <c r="AC120" s="297"/>
      <c r="AD120" s="297"/>
      <c r="AE120" s="297"/>
      <c r="AF120" s="297"/>
      <c r="AG120" s="297"/>
      <c r="AH120" s="297"/>
      <c r="AI120" s="297"/>
      <c r="AJ120" s="297"/>
      <c r="AK120" s="297"/>
      <c r="AL120" s="297"/>
      <c r="AM120" s="297"/>
      <c r="AN120" s="297"/>
      <c r="AO120" s="297"/>
      <c r="AP120" s="298"/>
    </row>
    <row r="121" spans="1:42" s="296" customFormat="1" ht="20.100000000000001" customHeight="1" x14ac:dyDescent="0.25">
      <c r="A121" s="479"/>
      <c r="B121" s="479"/>
      <c r="C121" s="442"/>
      <c r="D121" s="479"/>
      <c r="E121" s="264" t="s">
        <v>32</v>
      </c>
      <c r="F121" s="353" t="s">
        <v>19</v>
      </c>
      <c r="G121" s="353" t="s">
        <v>19</v>
      </c>
      <c r="H121" s="353" t="s">
        <v>233</v>
      </c>
      <c r="I121" s="353" t="s">
        <v>19</v>
      </c>
      <c r="J121" s="353" t="s">
        <v>19</v>
      </c>
      <c r="K121" s="353" t="s">
        <v>19</v>
      </c>
      <c r="L121" s="353" t="s">
        <v>19</v>
      </c>
      <c r="M121" s="353" t="s">
        <v>19</v>
      </c>
      <c r="O121" s="297"/>
      <c r="P121" s="297"/>
      <c r="Q121" s="297"/>
      <c r="R121" s="297"/>
      <c r="S121" s="297"/>
      <c r="T121" s="297"/>
      <c r="U121" s="297"/>
      <c r="V121" s="297"/>
      <c r="W121" s="297"/>
      <c r="X121" s="297"/>
      <c r="Y121" s="297"/>
      <c r="Z121" s="297"/>
      <c r="AA121" s="297"/>
      <c r="AB121" s="297"/>
      <c r="AC121" s="297"/>
      <c r="AD121" s="297"/>
      <c r="AE121" s="297"/>
      <c r="AF121" s="297"/>
      <c r="AG121" s="297"/>
      <c r="AH121" s="297"/>
      <c r="AI121" s="297"/>
      <c r="AJ121" s="297"/>
      <c r="AK121" s="297"/>
      <c r="AL121" s="297"/>
      <c r="AM121" s="297"/>
      <c r="AN121" s="297"/>
      <c r="AO121" s="297"/>
      <c r="AP121" s="298"/>
    </row>
    <row r="122" spans="1:42" s="296" customFormat="1" ht="30" customHeight="1" x14ac:dyDescent="0.25">
      <c r="A122" s="478">
        <v>1</v>
      </c>
      <c r="B122" s="442" t="s">
        <v>81</v>
      </c>
      <c r="C122" s="442" t="s">
        <v>84</v>
      </c>
      <c r="D122" s="442" t="s">
        <v>36</v>
      </c>
      <c r="E122" s="350" t="s">
        <v>453</v>
      </c>
      <c r="F122" s="102" t="s">
        <v>24</v>
      </c>
      <c r="G122" s="102" t="s">
        <v>25</v>
      </c>
      <c r="H122" s="101">
        <v>1</v>
      </c>
      <c r="I122" s="101">
        <v>0</v>
      </c>
      <c r="J122" s="101">
        <v>0</v>
      </c>
      <c r="K122" s="351">
        <v>3000</v>
      </c>
      <c r="L122" s="351">
        <v>0</v>
      </c>
      <c r="M122" s="351">
        <v>0</v>
      </c>
      <c r="O122" s="297"/>
      <c r="P122" s="297"/>
      <c r="Q122" s="297"/>
      <c r="R122" s="297"/>
      <c r="S122" s="297"/>
      <c r="T122" s="297"/>
      <c r="U122" s="297"/>
      <c r="V122" s="297"/>
      <c r="W122" s="297"/>
      <c r="X122" s="297"/>
      <c r="Y122" s="297"/>
      <c r="Z122" s="297"/>
      <c r="AA122" s="297"/>
      <c r="AB122" s="297"/>
      <c r="AC122" s="297"/>
      <c r="AD122" s="297"/>
      <c r="AE122" s="297"/>
      <c r="AF122" s="297"/>
      <c r="AG122" s="297"/>
      <c r="AH122" s="297"/>
      <c r="AI122" s="297"/>
      <c r="AJ122" s="297"/>
      <c r="AK122" s="297"/>
      <c r="AL122" s="297"/>
      <c r="AM122" s="297"/>
      <c r="AN122" s="297"/>
      <c r="AO122" s="297"/>
      <c r="AP122" s="298"/>
    </row>
    <row r="123" spans="1:42" s="296" customFormat="1" ht="20.100000000000001" customHeight="1" x14ac:dyDescent="0.25">
      <c r="A123" s="479"/>
      <c r="B123" s="479"/>
      <c r="C123" s="442"/>
      <c r="D123" s="479"/>
      <c r="E123" s="264" t="s">
        <v>71</v>
      </c>
      <c r="F123" s="353" t="s">
        <v>19</v>
      </c>
      <c r="G123" s="353" t="s">
        <v>19</v>
      </c>
      <c r="H123" s="299" t="s">
        <v>73</v>
      </c>
      <c r="I123" s="353" t="s">
        <v>19</v>
      </c>
      <c r="J123" s="353" t="s">
        <v>19</v>
      </c>
      <c r="K123" s="353" t="s">
        <v>19</v>
      </c>
      <c r="L123" s="353" t="s">
        <v>19</v>
      </c>
      <c r="M123" s="353" t="s">
        <v>19</v>
      </c>
      <c r="O123" s="297"/>
      <c r="P123" s="297"/>
      <c r="Q123" s="297"/>
      <c r="R123" s="297"/>
      <c r="S123" s="297"/>
      <c r="T123" s="297"/>
      <c r="U123" s="297"/>
      <c r="V123" s="297"/>
      <c r="W123" s="297"/>
      <c r="X123" s="297"/>
      <c r="Y123" s="297"/>
      <c r="Z123" s="297"/>
      <c r="AA123" s="297"/>
      <c r="AB123" s="297"/>
      <c r="AC123" s="297"/>
      <c r="AD123" s="297"/>
      <c r="AE123" s="297"/>
      <c r="AF123" s="297"/>
      <c r="AG123" s="297"/>
      <c r="AH123" s="297"/>
      <c r="AI123" s="297"/>
      <c r="AJ123" s="297"/>
      <c r="AK123" s="297"/>
      <c r="AL123" s="297"/>
      <c r="AM123" s="297"/>
      <c r="AN123" s="297"/>
      <c r="AO123" s="297"/>
      <c r="AP123" s="298"/>
    </row>
    <row r="124" spans="1:42" s="296" customFormat="1" ht="20.100000000000001" customHeight="1" x14ac:dyDescent="0.25">
      <c r="A124" s="479"/>
      <c r="B124" s="479"/>
      <c r="C124" s="442"/>
      <c r="D124" s="479"/>
      <c r="E124" s="264" t="s">
        <v>31</v>
      </c>
      <c r="F124" s="353" t="s">
        <v>19</v>
      </c>
      <c r="G124" s="353" t="s">
        <v>19</v>
      </c>
      <c r="H124" s="353" t="s">
        <v>232</v>
      </c>
      <c r="I124" s="353" t="s">
        <v>19</v>
      </c>
      <c r="J124" s="353" t="s">
        <v>19</v>
      </c>
      <c r="K124" s="353" t="s">
        <v>19</v>
      </c>
      <c r="L124" s="353" t="s">
        <v>19</v>
      </c>
      <c r="M124" s="353" t="s">
        <v>19</v>
      </c>
      <c r="O124" s="297"/>
      <c r="P124" s="297"/>
      <c r="Q124" s="297"/>
      <c r="R124" s="297"/>
      <c r="S124" s="297"/>
      <c r="T124" s="297"/>
      <c r="U124" s="297"/>
      <c r="V124" s="297"/>
      <c r="W124" s="297"/>
      <c r="X124" s="297"/>
      <c r="Y124" s="297"/>
      <c r="Z124" s="297"/>
      <c r="AA124" s="297"/>
      <c r="AB124" s="297"/>
      <c r="AC124" s="297"/>
      <c r="AD124" s="297"/>
      <c r="AE124" s="297"/>
      <c r="AF124" s="297"/>
      <c r="AG124" s="297"/>
      <c r="AH124" s="297"/>
      <c r="AI124" s="297"/>
      <c r="AJ124" s="297"/>
      <c r="AK124" s="297"/>
      <c r="AL124" s="297"/>
      <c r="AM124" s="297"/>
      <c r="AN124" s="297"/>
      <c r="AO124" s="297"/>
      <c r="AP124" s="298"/>
    </row>
    <row r="125" spans="1:42" s="296" customFormat="1" ht="20.100000000000001" customHeight="1" x14ac:dyDescent="0.25">
      <c r="A125" s="479"/>
      <c r="B125" s="479"/>
      <c r="C125" s="442"/>
      <c r="D125" s="479"/>
      <c r="E125" s="264" t="s">
        <v>32</v>
      </c>
      <c r="F125" s="353" t="s">
        <v>19</v>
      </c>
      <c r="G125" s="353" t="s">
        <v>19</v>
      </c>
      <c r="H125" s="353" t="s">
        <v>233</v>
      </c>
      <c r="I125" s="353" t="s">
        <v>19</v>
      </c>
      <c r="J125" s="353" t="s">
        <v>19</v>
      </c>
      <c r="K125" s="353" t="s">
        <v>19</v>
      </c>
      <c r="L125" s="353" t="s">
        <v>19</v>
      </c>
      <c r="M125" s="353" t="s">
        <v>19</v>
      </c>
      <c r="O125" s="297"/>
      <c r="P125" s="297"/>
      <c r="Q125" s="297"/>
      <c r="R125" s="297"/>
      <c r="S125" s="297"/>
      <c r="T125" s="297"/>
      <c r="U125" s="297"/>
      <c r="V125" s="297"/>
      <c r="W125" s="297"/>
      <c r="X125" s="297"/>
      <c r="Y125" s="297"/>
      <c r="Z125" s="297"/>
      <c r="AA125" s="297"/>
      <c r="AB125" s="297"/>
      <c r="AC125" s="297"/>
      <c r="AD125" s="297"/>
      <c r="AE125" s="297"/>
      <c r="AF125" s="297"/>
      <c r="AG125" s="297"/>
      <c r="AH125" s="297"/>
      <c r="AI125" s="297"/>
      <c r="AJ125" s="297"/>
      <c r="AK125" s="297"/>
      <c r="AL125" s="297"/>
      <c r="AM125" s="297"/>
      <c r="AN125" s="297"/>
      <c r="AO125" s="297"/>
      <c r="AP125" s="298"/>
    </row>
    <row r="126" spans="1:42" s="296" customFormat="1" ht="30" customHeight="1" x14ac:dyDescent="0.25">
      <c r="A126" s="478">
        <v>1</v>
      </c>
      <c r="B126" s="442" t="s">
        <v>81</v>
      </c>
      <c r="C126" s="442" t="s">
        <v>84</v>
      </c>
      <c r="D126" s="442" t="s">
        <v>36</v>
      </c>
      <c r="E126" s="301" t="s">
        <v>454</v>
      </c>
      <c r="F126" s="102" t="s">
        <v>24</v>
      </c>
      <c r="G126" s="102" t="s">
        <v>25</v>
      </c>
      <c r="H126" s="101">
        <v>1</v>
      </c>
      <c r="I126" s="101">
        <v>0</v>
      </c>
      <c r="J126" s="101">
        <v>0</v>
      </c>
      <c r="K126" s="351">
        <v>2452.81</v>
      </c>
      <c r="L126" s="351">
        <v>0</v>
      </c>
      <c r="M126" s="351">
        <v>0</v>
      </c>
      <c r="N126" s="97"/>
      <c r="O126" s="98"/>
      <c r="P126" s="98"/>
      <c r="Q126" s="98"/>
      <c r="R126" s="98"/>
      <c r="S126" s="98"/>
      <c r="T126" s="98"/>
      <c r="U126" s="98"/>
      <c r="V126" s="98"/>
      <c r="W126" s="98"/>
      <c r="X126" s="98"/>
      <c r="Y126" s="297"/>
      <c r="Z126" s="297"/>
      <c r="AA126" s="297"/>
      <c r="AB126" s="297"/>
      <c r="AC126" s="297"/>
      <c r="AD126" s="297"/>
      <c r="AE126" s="297"/>
      <c r="AF126" s="297"/>
      <c r="AG126" s="297"/>
      <c r="AH126" s="297"/>
      <c r="AI126" s="297"/>
      <c r="AJ126" s="297"/>
      <c r="AK126" s="297"/>
      <c r="AL126" s="297"/>
      <c r="AM126" s="297"/>
      <c r="AN126" s="297"/>
      <c r="AO126" s="297"/>
      <c r="AP126" s="298"/>
    </row>
    <row r="127" spans="1:42" s="296" customFormat="1" ht="20.100000000000001" customHeight="1" x14ac:dyDescent="0.25">
      <c r="A127" s="479"/>
      <c r="B127" s="479"/>
      <c r="C127" s="442"/>
      <c r="D127" s="479"/>
      <c r="E127" s="264" t="s">
        <v>71</v>
      </c>
      <c r="F127" s="353" t="s">
        <v>19</v>
      </c>
      <c r="G127" s="353" t="s">
        <v>19</v>
      </c>
      <c r="H127" s="353" t="s">
        <v>73</v>
      </c>
      <c r="I127" s="353" t="s">
        <v>19</v>
      </c>
      <c r="J127" s="353" t="s">
        <v>19</v>
      </c>
      <c r="K127" s="353" t="s">
        <v>19</v>
      </c>
      <c r="L127" s="353" t="s">
        <v>19</v>
      </c>
      <c r="M127" s="353" t="s">
        <v>19</v>
      </c>
      <c r="O127" s="297"/>
      <c r="P127" s="297"/>
      <c r="Q127" s="297"/>
      <c r="R127" s="297"/>
      <c r="S127" s="297"/>
      <c r="T127" s="297"/>
      <c r="U127" s="297"/>
      <c r="V127" s="297"/>
      <c r="W127" s="297"/>
      <c r="X127" s="297"/>
      <c r="Y127" s="297"/>
      <c r="Z127" s="297"/>
      <c r="AA127" s="297"/>
      <c r="AB127" s="297"/>
      <c r="AC127" s="297"/>
      <c r="AD127" s="297"/>
      <c r="AE127" s="297"/>
      <c r="AF127" s="297"/>
      <c r="AG127" s="297"/>
      <c r="AH127" s="297"/>
      <c r="AI127" s="297"/>
      <c r="AJ127" s="297"/>
      <c r="AK127" s="297"/>
      <c r="AL127" s="297"/>
      <c r="AM127" s="297"/>
      <c r="AN127" s="297"/>
      <c r="AO127" s="297"/>
      <c r="AP127" s="298"/>
    </row>
    <row r="128" spans="1:42" s="296" customFormat="1" ht="20.100000000000001" customHeight="1" x14ac:dyDescent="0.25">
      <c r="A128" s="479"/>
      <c r="B128" s="479"/>
      <c r="C128" s="442"/>
      <c r="D128" s="479"/>
      <c r="E128" s="264" t="s">
        <v>31</v>
      </c>
      <c r="F128" s="353" t="s">
        <v>19</v>
      </c>
      <c r="G128" s="353" t="s">
        <v>19</v>
      </c>
      <c r="H128" s="353" t="s">
        <v>232</v>
      </c>
      <c r="I128" s="353" t="s">
        <v>19</v>
      </c>
      <c r="J128" s="353" t="s">
        <v>19</v>
      </c>
      <c r="K128" s="353" t="s">
        <v>19</v>
      </c>
      <c r="L128" s="353" t="s">
        <v>19</v>
      </c>
      <c r="M128" s="353" t="s">
        <v>19</v>
      </c>
      <c r="O128" s="297"/>
      <c r="P128" s="297"/>
      <c r="Q128" s="297"/>
      <c r="R128" s="297"/>
      <c r="S128" s="297"/>
      <c r="T128" s="297"/>
      <c r="U128" s="297"/>
      <c r="V128" s="297"/>
      <c r="W128" s="297"/>
      <c r="X128" s="297"/>
      <c r="Y128" s="297"/>
      <c r="Z128" s="297"/>
      <c r="AA128" s="297"/>
      <c r="AB128" s="297"/>
      <c r="AC128" s="297"/>
      <c r="AD128" s="297"/>
      <c r="AE128" s="297"/>
      <c r="AF128" s="297"/>
      <c r="AG128" s="297"/>
      <c r="AH128" s="297"/>
      <c r="AI128" s="297"/>
      <c r="AJ128" s="297"/>
      <c r="AK128" s="297"/>
      <c r="AL128" s="297"/>
      <c r="AM128" s="297"/>
      <c r="AN128" s="297"/>
      <c r="AO128" s="297"/>
      <c r="AP128" s="298"/>
    </row>
    <row r="129" spans="1:42" s="296" customFormat="1" ht="20.100000000000001" customHeight="1" x14ac:dyDescent="0.25">
      <c r="A129" s="479"/>
      <c r="B129" s="479"/>
      <c r="C129" s="442"/>
      <c r="D129" s="479"/>
      <c r="E129" s="264" t="s">
        <v>32</v>
      </c>
      <c r="F129" s="353" t="s">
        <v>19</v>
      </c>
      <c r="G129" s="353" t="s">
        <v>19</v>
      </c>
      <c r="H129" s="353" t="s">
        <v>233</v>
      </c>
      <c r="I129" s="353" t="s">
        <v>19</v>
      </c>
      <c r="J129" s="353" t="s">
        <v>19</v>
      </c>
      <c r="K129" s="353" t="s">
        <v>19</v>
      </c>
      <c r="L129" s="353" t="s">
        <v>19</v>
      </c>
      <c r="M129" s="353" t="s">
        <v>19</v>
      </c>
      <c r="O129" s="297"/>
      <c r="P129" s="297"/>
      <c r="Q129" s="297"/>
      <c r="R129" s="297"/>
      <c r="S129" s="297"/>
      <c r="T129" s="297"/>
      <c r="U129" s="297"/>
      <c r="V129" s="297"/>
      <c r="W129" s="297"/>
      <c r="X129" s="297"/>
      <c r="Y129" s="297"/>
      <c r="Z129" s="297"/>
      <c r="AA129" s="297"/>
      <c r="AB129" s="297"/>
      <c r="AC129" s="297"/>
      <c r="AD129" s="297"/>
      <c r="AE129" s="297"/>
      <c r="AF129" s="297"/>
      <c r="AG129" s="297"/>
      <c r="AH129" s="297"/>
      <c r="AI129" s="297"/>
      <c r="AJ129" s="297"/>
      <c r="AK129" s="297"/>
      <c r="AL129" s="297"/>
      <c r="AM129" s="297"/>
      <c r="AN129" s="297"/>
      <c r="AO129" s="297"/>
      <c r="AP129" s="298"/>
    </row>
    <row r="130" spans="1:42" s="296" customFormat="1" ht="30" customHeight="1" x14ac:dyDescent="0.25">
      <c r="A130" s="478">
        <v>1</v>
      </c>
      <c r="B130" s="442" t="s">
        <v>81</v>
      </c>
      <c r="C130" s="442" t="s">
        <v>84</v>
      </c>
      <c r="D130" s="442" t="s">
        <v>36</v>
      </c>
      <c r="E130" s="350" t="s">
        <v>385</v>
      </c>
      <c r="F130" s="102" t="s">
        <v>24</v>
      </c>
      <c r="G130" s="102" t="s">
        <v>25</v>
      </c>
      <c r="H130" s="101">
        <v>1</v>
      </c>
      <c r="I130" s="101">
        <v>0</v>
      </c>
      <c r="J130" s="101">
        <v>0</v>
      </c>
      <c r="K130" s="351">
        <v>5000</v>
      </c>
      <c r="L130" s="351">
        <v>0</v>
      </c>
      <c r="M130" s="351">
        <v>0</v>
      </c>
      <c r="O130" s="297"/>
      <c r="P130" s="297"/>
      <c r="Q130" s="297"/>
      <c r="R130" s="297"/>
      <c r="S130" s="297"/>
      <c r="T130" s="297"/>
      <c r="U130" s="297"/>
      <c r="V130" s="297"/>
      <c r="W130" s="297"/>
      <c r="X130" s="297"/>
      <c r="Y130" s="297"/>
      <c r="Z130" s="297"/>
      <c r="AA130" s="297"/>
      <c r="AB130" s="297"/>
      <c r="AC130" s="297"/>
      <c r="AD130" s="297"/>
      <c r="AE130" s="297"/>
      <c r="AF130" s="297"/>
      <c r="AG130" s="297"/>
      <c r="AH130" s="297"/>
      <c r="AI130" s="297"/>
      <c r="AJ130" s="297"/>
      <c r="AK130" s="297"/>
      <c r="AL130" s="297"/>
      <c r="AM130" s="297"/>
      <c r="AN130" s="297"/>
      <c r="AO130" s="297"/>
      <c r="AP130" s="298"/>
    </row>
    <row r="131" spans="1:42" s="296" customFormat="1" ht="20.100000000000001" customHeight="1" x14ac:dyDescent="0.25">
      <c r="A131" s="479"/>
      <c r="B131" s="479"/>
      <c r="C131" s="442"/>
      <c r="D131" s="479"/>
      <c r="E131" s="264" t="s">
        <v>71</v>
      </c>
      <c r="F131" s="353" t="s">
        <v>19</v>
      </c>
      <c r="G131" s="353" t="s">
        <v>19</v>
      </c>
      <c r="H131" s="299" t="s">
        <v>59</v>
      </c>
      <c r="I131" s="353" t="s">
        <v>19</v>
      </c>
      <c r="J131" s="353" t="s">
        <v>19</v>
      </c>
      <c r="K131" s="353" t="s">
        <v>19</v>
      </c>
      <c r="L131" s="353" t="s">
        <v>19</v>
      </c>
      <c r="M131" s="353" t="s">
        <v>19</v>
      </c>
      <c r="O131" s="297"/>
      <c r="P131" s="297"/>
      <c r="Q131" s="297"/>
      <c r="R131" s="297"/>
      <c r="S131" s="297"/>
      <c r="T131" s="297"/>
      <c r="U131" s="297"/>
      <c r="V131" s="297"/>
      <c r="W131" s="297"/>
      <c r="X131" s="297"/>
      <c r="Y131" s="297"/>
      <c r="Z131" s="297"/>
      <c r="AA131" s="297"/>
      <c r="AB131" s="297"/>
      <c r="AC131" s="297"/>
      <c r="AD131" s="297"/>
      <c r="AE131" s="297"/>
      <c r="AF131" s="297"/>
      <c r="AG131" s="297"/>
      <c r="AH131" s="297"/>
      <c r="AI131" s="297"/>
      <c r="AJ131" s="297"/>
      <c r="AK131" s="297"/>
      <c r="AL131" s="297"/>
      <c r="AM131" s="297"/>
      <c r="AN131" s="297"/>
      <c r="AO131" s="297"/>
      <c r="AP131" s="298"/>
    </row>
    <row r="132" spans="1:42" s="296" customFormat="1" ht="20.100000000000001" customHeight="1" x14ac:dyDescent="0.25">
      <c r="A132" s="479"/>
      <c r="B132" s="479"/>
      <c r="C132" s="442"/>
      <c r="D132" s="479"/>
      <c r="E132" s="264" t="s">
        <v>31</v>
      </c>
      <c r="F132" s="353" t="s">
        <v>19</v>
      </c>
      <c r="G132" s="353" t="s">
        <v>19</v>
      </c>
      <c r="H132" s="353" t="s">
        <v>233</v>
      </c>
      <c r="I132" s="353" t="s">
        <v>19</v>
      </c>
      <c r="J132" s="353" t="s">
        <v>19</v>
      </c>
      <c r="K132" s="353" t="s">
        <v>19</v>
      </c>
      <c r="L132" s="353" t="s">
        <v>19</v>
      </c>
      <c r="M132" s="353" t="s">
        <v>19</v>
      </c>
      <c r="O132" s="297"/>
      <c r="P132" s="297"/>
      <c r="Q132" s="297"/>
      <c r="R132" s="297"/>
      <c r="S132" s="297"/>
      <c r="T132" s="297"/>
      <c r="U132" s="297"/>
      <c r="V132" s="297"/>
      <c r="W132" s="297"/>
      <c r="X132" s="297"/>
      <c r="Y132" s="297"/>
      <c r="Z132" s="297"/>
      <c r="AA132" s="297"/>
      <c r="AB132" s="297"/>
      <c r="AC132" s="297"/>
      <c r="AD132" s="297"/>
      <c r="AE132" s="297"/>
      <c r="AF132" s="297"/>
      <c r="AG132" s="297"/>
      <c r="AH132" s="297"/>
      <c r="AI132" s="297"/>
      <c r="AJ132" s="297"/>
      <c r="AK132" s="297"/>
      <c r="AL132" s="297"/>
      <c r="AM132" s="297"/>
      <c r="AN132" s="297"/>
      <c r="AO132" s="297"/>
      <c r="AP132" s="298"/>
    </row>
    <row r="133" spans="1:42" s="296" customFormat="1" ht="20.100000000000001" customHeight="1" x14ac:dyDescent="0.25">
      <c r="A133" s="479"/>
      <c r="B133" s="479"/>
      <c r="C133" s="442"/>
      <c r="D133" s="479"/>
      <c r="E133" s="264" t="s">
        <v>32</v>
      </c>
      <c r="F133" s="353" t="s">
        <v>19</v>
      </c>
      <c r="G133" s="353" t="s">
        <v>19</v>
      </c>
      <c r="H133" s="353" t="s">
        <v>58</v>
      </c>
      <c r="I133" s="353" t="s">
        <v>19</v>
      </c>
      <c r="J133" s="353" t="s">
        <v>19</v>
      </c>
      <c r="K133" s="353" t="s">
        <v>19</v>
      </c>
      <c r="L133" s="353" t="s">
        <v>19</v>
      </c>
      <c r="M133" s="353" t="s">
        <v>19</v>
      </c>
      <c r="O133" s="297"/>
      <c r="P133" s="297"/>
      <c r="Q133" s="297"/>
      <c r="R133" s="297"/>
      <c r="S133" s="297"/>
      <c r="T133" s="297"/>
      <c r="U133" s="297"/>
      <c r="V133" s="297"/>
      <c r="W133" s="297"/>
      <c r="X133" s="297"/>
      <c r="Y133" s="297"/>
      <c r="Z133" s="297"/>
      <c r="AA133" s="297"/>
      <c r="AB133" s="297"/>
      <c r="AC133" s="297"/>
      <c r="AD133" s="297"/>
      <c r="AE133" s="297"/>
      <c r="AF133" s="297"/>
      <c r="AG133" s="297"/>
      <c r="AH133" s="297"/>
      <c r="AI133" s="297"/>
      <c r="AJ133" s="297"/>
      <c r="AK133" s="297"/>
      <c r="AL133" s="297"/>
      <c r="AM133" s="297"/>
      <c r="AN133" s="297"/>
      <c r="AO133" s="297"/>
      <c r="AP133" s="298"/>
    </row>
    <row r="134" spans="1:42" s="298" customFormat="1" ht="30" customHeight="1" x14ac:dyDescent="0.25">
      <c r="A134" s="397">
        <v>1</v>
      </c>
      <c r="B134" s="476" t="s">
        <v>81</v>
      </c>
      <c r="C134" s="440" t="s">
        <v>84</v>
      </c>
      <c r="D134" s="476" t="s">
        <v>36</v>
      </c>
      <c r="E134" s="350" t="s">
        <v>459</v>
      </c>
      <c r="F134" s="102" t="s">
        <v>24</v>
      </c>
      <c r="G134" s="102" t="s">
        <v>25</v>
      </c>
      <c r="H134" s="101">
        <v>1</v>
      </c>
      <c r="I134" s="101">
        <v>0</v>
      </c>
      <c r="J134" s="101">
        <v>0</v>
      </c>
      <c r="K134" s="351">
        <v>2696.76</v>
      </c>
      <c r="L134" s="351">
        <v>0</v>
      </c>
      <c r="M134" s="351">
        <v>0</v>
      </c>
      <c r="N134" s="296"/>
      <c r="O134" s="297"/>
      <c r="P134" s="297"/>
      <c r="Q134" s="297"/>
      <c r="R134" s="297"/>
      <c r="S134" s="297"/>
      <c r="T134" s="297"/>
      <c r="U134" s="297"/>
      <c r="V134" s="297"/>
      <c r="W134" s="297"/>
      <c r="X134" s="297"/>
      <c r="Y134" s="297"/>
      <c r="Z134" s="297"/>
      <c r="AA134" s="297"/>
      <c r="AB134" s="297"/>
      <c r="AC134" s="297"/>
      <c r="AD134" s="297"/>
      <c r="AE134" s="297"/>
      <c r="AF134" s="297"/>
      <c r="AG134" s="297"/>
      <c r="AH134" s="297"/>
      <c r="AI134" s="297"/>
      <c r="AJ134" s="297"/>
      <c r="AK134" s="297"/>
      <c r="AL134" s="297"/>
      <c r="AM134" s="297"/>
      <c r="AN134" s="297"/>
      <c r="AO134" s="297"/>
    </row>
    <row r="135" spans="1:42" s="298" customFormat="1" ht="20.100000000000001" customHeight="1" x14ac:dyDescent="0.25">
      <c r="A135" s="475"/>
      <c r="B135" s="475"/>
      <c r="C135" s="440"/>
      <c r="D135" s="475"/>
      <c r="E135" s="95" t="s">
        <v>71</v>
      </c>
      <c r="F135" s="354" t="s">
        <v>19</v>
      </c>
      <c r="G135" s="354" t="s">
        <v>19</v>
      </c>
      <c r="H135" s="70" t="s">
        <v>59</v>
      </c>
      <c r="I135" s="354" t="s">
        <v>19</v>
      </c>
      <c r="J135" s="354" t="s">
        <v>19</v>
      </c>
      <c r="K135" s="354" t="s">
        <v>19</v>
      </c>
      <c r="L135" s="354" t="s">
        <v>19</v>
      </c>
      <c r="M135" s="354" t="s">
        <v>19</v>
      </c>
      <c r="N135" s="296"/>
      <c r="O135" s="297"/>
      <c r="P135" s="297"/>
      <c r="Q135" s="297"/>
      <c r="R135" s="297"/>
      <c r="S135" s="297"/>
      <c r="T135" s="297"/>
      <c r="U135" s="297"/>
      <c r="V135" s="297"/>
      <c r="W135" s="297"/>
      <c r="X135" s="297"/>
      <c r="Y135" s="297"/>
      <c r="Z135" s="297"/>
      <c r="AA135" s="297"/>
      <c r="AB135" s="297"/>
      <c r="AC135" s="297"/>
      <c r="AD135" s="297"/>
      <c r="AE135" s="297"/>
      <c r="AF135" s="297"/>
      <c r="AG135" s="297"/>
      <c r="AH135" s="297"/>
      <c r="AI135" s="297"/>
      <c r="AJ135" s="297"/>
      <c r="AK135" s="297"/>
      <c r="AL135" s="297"/>
      <c r="AM135" s="297"/>
      <c r="AN135" s="297"/>
      <c r="AO135" s="297"/>
    </row>
    <row r="136" spans="1:42" s="298" customFormat="1" ht="20.100000000000001" customHeight="1" x14ac:dyDescent="0.25">
      <c r="A136" s="475"/>
      <c r="B136" s="475"/>
      <c r="C136" s="440"/>
      <c r="D136" s="475"/>
      <c r="E136" s="95" t="s">
        <v>31</v>
      </c>
      <c r="F136" s="354" t="s">
        <v>19</v>
      </c>
      <c r="G136" s="354" t="s">
        <v>19</v>
      </c>
      <c r="H136" s="354" t="s">
        <v>233</v>
      </c>
      <c r="I136" s="354" t="s">
        <v>19</v>
      </c>
      <c r="J136" s="354" t="s">
        <v>19</v>
      </c>
      <c r="K136" s="354" t="s">
        <v>19</v>
      </c>
      <c r="L136" s="354" t="s">
        <v>19</v>
      </c>
      <c r="M136" s="354" t="s">
        <v>19</v>
      </c>
      <c r="N136" s="296"/>
      <c r="O136" s="297"/>
      <c r="P136" s="297"/>
      <c r="Q136" s="297"/>
      <c r="R136" s="297"/>
      <c r="S136" s="297"/>
      <c r="T136" s="297"/>
      <c r="U136" s="297"/>
      <c r="V136" s="297"/>
      <c r="W136" s="297"/>
      <c r="X136" s="297"/>
      <c r="Y136" s="297"/>
      <c r="Z136" s="297"/>
      <c r="AA136" s="297"/>
      <c r="AB136" s="297"/>
      <c r="AC136" s="297"/>
      <c r="AD136" s="297"/>
      <c r="AE136" s="297"/>
      <c r="AF136" s="297"/>
      <c r="AG136" s="297"/>
      <c r="AH136" s="297"/>
      <c r="AI136" s="297"/>
      <c r="AJ136" s="297"/>
      <c r="AK136" s="297"/>
      <c r="AL136" s="297"/>
      <c r="AM136" s="297"/>
      <c r="AN136" s="297"/>
      <c r="AO136" s="297"/>
    </row>
    <row r="137" spans="1:42" s="296" customFormat="1" ht="20.100000000000001" customHeight="1" x14ac:dyDescent="0.25">
      <c r="A137" s="475"/>
      <c r="B137" s="475"/>
      <c r="C137" s="440"/>
      <c r="D137" s="475"/>
      <c r="E137" s="86" t="s">
        <v>32</v>
      </c>
      <c r="F137" s="354" t="s">
        <v>19</v>
      </c>
      <c r="G137" s="354" t="s">
        <v>19</v>
      </c>
      <c r="H137" s="354" t="s">
        <v>58</v>
      </c>
      <c r="I137" s="354" t="s">
        <v>19</v>
      </c>
      <c r="J137" s="354" t="s">
        <v>19</v>
      </c>
      <c r="K137" s="354" t="s">
        <v>19</v>
      </c>
      <c r="L137" s="354" t="s">
        <v>19</v>
      </c>
      <c r="M137" s="354" t="s">
        <v>19</v>
      </c>
      <c r="O137" s="297"/>
      <c r="P137" s="297"/>
      <c r="Q137" s="297"/>
      <c r="R137" s="297"/>
      <c r="S137" s="297"/>
      <c r="T137" s="297"/>
      <c r="U137" s="297"/>
      <c r="V137" s="297"/>
      <c r="W137" s="297"/>
      <c r="X137" s="297"/>
      <c r="Y137" s="297"/>
      <c r="Z137" s="297"/>
      <c r="AA137" s="297"/>
      <c r="AB137" s="297"/>
      <c r="AC137" s="297"/>
      <c r="AD137" s="297"/>
      <c r="AE137" s="297"/>
      <c r="AF137" s="297"/>
      <c r="AG137" s="297"/>
      <c r="AH137" s="297"/>
      <c r="AI137" s="297"/>
      <c r="AJ137" s="297"/>
      <c r="AK137" s="297"/>
      <c r="AL137" s="297"/>
      <c r="AM137" s="297"/>
      <c r="AN137" s="297"/>
      <c r="AO137" s="297"/>
      <c r="AP137" s="298"/>
    </row>
    <row r="138" spans="1:42" s="296" customFormat="1" ht="30" customHeight="1" x14ac:dyDescent="0.25">
      <c r="A138" s="397">
        <v>1</v>
      </c>
      <c r="B138" s="476" t="s">
        <v>81</v>
      </c>
      <c r="C138" s="440" t="s">
        <v>84</v>
      </c>
      <c r="D138" s="476" t="s">
        <v>36</v>
      </c>
      <c r="E138" s="350" t="s">
        <v>388</v>
      </c>
      <c r="F138" s="102" t="s">
        <v>24</v>
      </c>
      <c r="G138" s="102" t="s">
        <v>25</v>
      </c>
      <c r="H138" s="101">
        <v>0</v>
      </c>
      <c r="I138" s="101">
        <v>15</v>
      </c>
      <c r="J138" s="101">
        <v>0</v>
      </c>
      <c r="K138" s="351">
        <v>0</v>
      </c>
      <c r="L138" s="351">
        <v>50000</v>
      </c>
      <c r="M138" s="351">
        <v>0</v>
      </c>
      <c r="O138" s="297"/>
      <c r="P138" s="297"/>
      <c r="Q138" s="297"/>
      <c r="R138" s="297"/>
      <c r="S138" s="297"/>
      <c r="T138" s="297"/>
      <c r="U138" s="297"/>
      <c r="V138" s="297"/>
      <c r="W138" s="297"/>
      <c r="X138" s="297"/>
      <c r="Y138" s="297"/>
      <c r="Z138" s="297"/>
      <c r="AA138" s="297"/>
      <c r="AB138" s="297"/>
      <c r="AC138" s="297"/>
      <c r="AD138" s="297"/>
      <c r="AE138" s="297"/>
      <c r="AF138" s="297"/>
      <c r="AG138" s="297"/>
      <c r="AH138" s="297"/>
      <c r="AI138" s="297"/>
      <c r="AJ138" s="297"/>
      <c r="AK138" s="297"/>
      <c r="AL138" s="297"/>
      <c r="AM138" s="297"/>
      <c r="AN138" s="297"/>
      <c r="AO138" s="297"/>
      <c r="AP138" s="298"/>
    </row>
    <row r="139" spans="1:42" s="296" customFormat="1" ht="20.100000000000001" customHeight="1" x14ac:dyDescent="0.25">
      <c r="A139" s="397"/>
      <c r="B139" s="476"/>
      <c r="C139" s="440"/>
      <c r="D139" s="476"/>
      <c r="E139" s="86" t="s">
        <v>377</v>
      </c>
      <c r="F139" s="354" t="s">
        <v>19</v>
      </c>
      <c r="G139" s="354" t="s">
        <v>19</v>
      </c>
      <c r="H139" s="352" t="s">
        <v>342</v>
      </c>
      <c r="I139" s="354" t="s">
        <v>19</v>
      </c>
      <c r="J139" s="354" t="s">
        <v>19</v>
      </c>
      <c r="K139" s="354" t="s">
        <v>19</v>
      </c>
      <c r="L139" s="354" t="s">
        <v>19</v>
      </c>
      <c r="M139" s="354" t="s">
        <v>19</v>
      </c>
      <c r="O139" s="297"/>
      <c r="P139" s="297"/>
      <c r="Q139" s="297"/>
      <c r="R139" s="297"/>
      <c r="S139" s="297"/>
      <c r="T139" s="297"/>
      <c r="U139" s="297"/>
      <c r="V139" s="297"/>
      <c r="W139" s="297"/>
      <c r="X139" s="297"/>
      <c r="Y139" s="297"/>
      <c r="Z139" s="297"/>
      <c r="AA139" s="297"/>
      <c r="AB139" s="297"/>
      <c r="AC139" s="297"/>
      <c r="AD139" s="297"/>
      <c r="AE139" s="297"/>
      <c r="AF139" s="297"/>
      <c r="AG139" s="297"/>
      <c r="AH139" s="297"/>
      <c r="AI139" s="297"/>
      <c r="AJ139" s="297"/>
      <c r="AK139" s="297"/>
      <c r="AL139" s="297"/>
      <c r="AM139" s="297"/>
      <c r="AN139" s="297"/>
      <c r="AO139" s="297"/>
      <c r="AP139" s="298"/>
    </row>
    <row r="140" spans="1:42" s="296" customFormat="1" ht="20.100000000000001" customHeight="1" x14ac:dyDescent="0.25">
      <c r="A140" s="475"/>
      <c r="B140" s="475"/>
      <c r="C140" s="440"/>
      <c r="D140" s="475"/>
      <c r="E140" s="95" t="s">
        <v>71</v>
      </c>
      <c r="F140" s="354" t="s">
        <v>19</v>
      </c>
      <c r="G140" s="354" t="s">
        <v>19</v>
      </c>
      <c r="H140" s="354" t="s">
        <v>19</v>
      </c>
      <c r="I140" s="352" t="s">
        <v>61</v>
      </c>
      <c r="J140" s="354" t="s">
        <v>19</v>
      </c>
      <c r="K140" s="354" t="s">
        <v>19</v>
      </c>
      <c r="L140" s="354" t="s">
        <v>19</v>
      </c>
      <c r="M140" s="354" t="s">
        <v>19</v>
      </c>
      <c r="O140" s="297"/>
      <c r="P140" s="297"/>
      <c r="Q140" s="297"/>
      <c r="R140" s="297"/>
      <c r="S140" s="297"/>
      <c r="T140" s="297"/>
      <c r="U140" s="297"/>
      <c r="V140" s="297"/>
      <c r="W140" s="297"/>
      <c r="X140" s="297"/>
      <c r="Y140" s="297"/>
      <c r="Z140" s="297"/>
      <c r="AA140" s="297"/>
      <c r="AB140" s="297"/>
      <c r="AC140" s="297"/>
      <c r="AD140" s="297"/>
      <c r="AE140" s="297"/>
      <c r="AF140" s="297"/>
      <c r="AG140" s="297"/>
      <c r="AH140" s="297"/>
      <c r="AI140" s="297"/>
      <c r="AJ140" s="297"/>
      <c r="AK140" s="297"/>
      <c r="AL140" s="297"/>
      <c r="AM140" s="297"/>
      <c r="AN140" s="297"/>
      <c r="AO140" s="297"/>
      <c r="AP140" s="298"/>
    </row>
    <row r="141" spans="1:42" s="296" customFormat="1" ht="20.100000000000001" customHeight="1" x14ac:dyDescent="0.25">
      <c r="A141" s="475"/>
      <c r="B141" s="475"/>
      <c r="C141" s="440"/>
      <c r="D141" s="475"/>
      <c r="E141" s="95" t="s">
        <v>31</v>
      </c>
      <c r="F141" s="354" t="s">
        <v>19</v>
      </c>
      <c r="G141" s="354" t="s">
        <v>19</v>
      </c>
      <c r="H141" s="354" t="s">
        <v>19</v>
      </c>
      <c r="I141" s="352" t="s">
        <v>39</v>
      </c>
      <c r="J141" s="354" t="s">
        <v>19</v>
      </c>
      <c r="K141" s="354" t="s">
        <v>19</v>
      </c>
      <c r="L141" s="354" t="s">
        <v>19</v>
      </c>
      <c r="M141" s="354" t="s">
        <v>19</v>
      </c>
      <c r="O141" s="297"/>
      <c r="P141" s="297"/>
      <c r="Q141" s="297"/>
      <c r="R141" s="297"/>
      <c r="S141" s="297"/>
      <c r="T141" s="297"/>
      <c r="U141" s="297"/>
      <c r="V141" s="297"/>
      <c r="W141" s="297"/>
      <c r="X141" s="297"/>
      <c r="Y141" s="297"/>
      <c r="Z141" s="297"/>
      <c r="AA141" s="297"/>
      <c r="AB141" s="297"/>
      <c r="AC141" s="297"/>
      <c r="AD141" s="297"/>
      <c r="AE141" s="297"/>
      <c r="AF141" s="297"/>
      <c r="AG141" s="297"/>
      <c r="AH141" s="297"/>
      <c r="AI141" s="297"/>
      <c r="AJ141" s="297"/>
      <c r="AK141" s="297"/>
      <c r="AL141" s="297"/>
      <c r="AM141" s="297"/>
      <c r="AN141" s="297"/>
      <c r="AO141" s="297"/>
      <c r="AP141" s="298"/>
    </row>
    <row r="142" spans="1:42" s="5" customFormat="1" ht="20.100000000000001" customHeight="1" x14ac:dyDescent="0.25">
      <c r="A142" s="475"/>
      <c r="B142" s="475"/>
      <c r="C142" s="440"/>
      <c r="D142" s="475"/>
      <c r="E142" s="86" t="s">
        <v>32</v>
      </c>
      <c r="F142" s="354" t="s">
        <v>19</v>
      </c>
      <c r="G142" s="354" t="s">
        <v>19</v>
      </c>
      <c r="H142" s="354" t="s">
        <v>19</v>
      </c>
      <c r="I142" s="352" t="s">
        <v>39</v>
      </c>
      <c r="J142" s="354" t="s">
        <v>19</v>
      </c>
      <c r="K142" s="354" t="s">
        <v>19</v>
      </c>
      <c r="L142" s="354" t="s">
        <v>19</v>
      </c>
      <c r="M142" s="354" t="s">
        <v>19</v>
      </c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3"/>
    </row>
    <row r="143" spans="1:42" s="5" customFormat="1" ht="30" customHeight="1" x14ac:dyDescent="0.25">
      <c r="A143" s="397">
        <v>1</v>
      </c>
      <c r="B143" s="476" t="s">
        <v>81</v>
      </c>
      <c r="C143" s="440" t="s">
        <v>84</v>
      </c>
      <c r="D143" s="476" t="s">
        <v>36</v>
      </c>
      <c r="E143" s="350" t="s">
        <v>388</v>
      </c>
      <c r="F143" s="102" t="s">
        <v>24</v>
      </c>
      <c r="G143" s="102" t="s">
        <v>25</v>
      </c>
      <c r="H143" s="101">
        <v>0</v>
      </c>
      <c r="I143" s="101">
        <v>0</v>
      </c>
      <c r="J143" s="101">
        <v>15</v>
      </c>
      <c r="K143" s="351">
        <v>0</v>
      </c>
      <c r="L143" s="351">
        <v>0</v>
      </c>
      <c r="M143" s="351">
        <v>50000</v>
      </c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3"/>
    </row>
    <row r="144" spans="1:42" s="5" customFormat="1" ht="20.100000000000001" customHeight="1" x14ac:dyDescent="0.25">
      <c r="A144" s="397"/>
      <c r="B144" s="476"/>
      <c r="C144" s="440"/>
      <c r="D144" s="476"/>
      <c r="E144" s="86" t="s">
        <v>378</v>
      </c>
      <c r="F144" s="354" t="s">
        <v>19</v>
      </c>
      <c r="G144" s="354" t="s">
        <v>19</v>
      </c>
      <c r="H144" s="354" t="s">
        <v>19</v>
      </c>
      <c r="I144" s="352" t="s">
        <v>342</v>
      </c>
      <c r="J144" s="354" t="s">
        <v>19</v>
      </c>
      <c r="K144" s="354" t="s">
        <v>19</v>
      </c>
      <c r="L144" s="354" t="s">
        <v>19</v>
      </c>
      <c r="M144" s="354" t="s">
        <v>19</v>
      </c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3"/>
    </row>
    <row r="145" spans="1:42" s="5" customFormat="1" ht="20.100000000000001" customHeight="1" x14ac:dyDescent="0.25">
      <c r="A145" s="397"/>
      <c r="B145" s="476"/>
      <c r="C145" s="440"/>
      <c r="D145" s="475"/>
      <c r="E145" s="95" t="s">
        <v>71</v>
      </c>
      <c r="F145" s="354" t="s">
        <v>19</v>
      </c>
      <c r="G145" s="354" t="s">
        <v>19</v>
      </c>
      <c r="H145" s="354" t="s">
        <v>19</v>
      </c>
      <c r="I145" s="354" t="s">
        <v>19</v>
      </c>
      <c r="J145" s="352" t="s">
        <v>61</v>
      </c>
      <c r="K145" s="354" t="s">
        <v>19</v>
      </c>
      <c r="L145" s="354" t="s">
        <v>19</v>
      </c>
      <c r="M145" s="354" t="s">
        <v>19</v>
      </c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3"/>
    </row>
    <row r="146" spans="1:42" s="296" customFormat="1" ht="20.100000000000001" customHeight="1" x14ac:dyDescent="0.25">
      <c r="A146" s="397"/>
      <c r="B146" s="476"/>
      <c r="C146" s="440"/>
      <c r="D146" s="475"/>
      <c r="E146" s="95" t="s">
        <v>31</v>
      </c>
      <c r="F146" s="354" t="s">
        <v>19</v>
      </c>
      <c r="G146" s="354" t="s">
        <v>19</v>
      </c>
      <c r="H146" s="354" t="s">
        <v>19</v>
      </c>
      <c r="I146" s="354" t="s">
        <v>19</v>
      </c>
      <c r="J146" s="352" t="s">
        <v>39</v>
      </c>
      <c r="K146" s="354" t="s">
        <v>19</v>
      </c>
      <c r="L146" s="354" t="s">
        <v>19</v>
      </c>
      <c r="M146" s="354" t="s">
        <v>19</v>
      </c>
      <c r="O146" s="297"/>
      <c r="P146" s="297"/>
      <c r="Q146" s="297"/>
      <c r="R146" s="297"/>
      <c r="S146" s="297"/>
      <c r="T146" s="297"/>
      <c r="U146" s="297"/>
      <c r="V146" s="297"/>
      <c r="W146" s="297"/>
      <c r="X146" s="297"/>
      <c r="Y146" s="297"/>
      <c r="Z146" s="297"/>
      <c r="AA146" s="297"/>
      <c r="AB146" s="297"/>
      <c r="AC146" s="297"/>
      <c r="AD146" s="297"/>
      <c r="AE146" s="297"/>
      <c r="AF146" s="297"/>
      <c r="AG146" s="297"/>
      <c r="AH146" s="297"/>
      <c r="AI146" s="297"/>
      <c r="AJ146" s="297"/>
      <c r="AK146" s="297"/>
      <c r="AL146" s="297"/>
      <c r="AM146" s="297"/>
      <c r="AN146" s="297"/>
      <c r="AO146" s="297"/>
      <c r="AP146" s="298"/>
    </row>
    <row r="147" spans="1:42" s="296" customFormat="1" ht="20.100000000000001" customHeight="1" x14ac:dyDescent="0.25">
      <c r="A147" s="397"/>
      <c r="B147" s="476"/>
      <c r="C147" s="440"/>
      <c r="D147" s="475"/>
      <c r="E147" s="86" t="s">
        <v>32</v>
      </c>
      <c r="F147" s="354" t="s">
        <v>19</v>
      </c>
      <c r="G147" s="354" t="s">
        <v>19</v>
      </c>
      <c r="H147" s="354" t="s">
        <v>19</v>
      </c>
      <c r="I147" s="354" t="s">
        <v>19</v>
      </c>
      <c r="J147" s="352" t="s">
        <v>39</v>
      </c>
      <c r="K147" s="354" t="s">
        <v>19</v>
      </c>
      <c r="L147" s="354" t="s">
        <v>19</v>
      </c>
      <c r="M147" s="354" t="s">
        <v>19</v>
      </c>
      <c r="O147" s="297"/>
      <c r="P147" s="297"/>
      <c r="Q147" s="297"/>
      <c r="R147" s="297"/>
      <c r="S147" s="297"/>
      <c r="T147" s="297"/>
      <c r="U147" s="297"/>
      <c r="V147" s="297"/>
      <c r="W147" s="297"/>
      <c r="X147" s="297"/>
      <c r="Y147" s="297"/>
      <c r="Z147" s="297"/>
      <c r="AA147" s="297"/>
      <c r="AB147" s="297"/>
      <c r="AC147" s="297"/>
      <c r="AD147" s="297"/>
      <c r="AE147" s="297"/>
      <c r="AF147" s="297"/>
      <c r="AG147" s="297"/>
      <c r="AH147" s="297"/>
      <c r="AI147" s="297"/>
      <c r="AJ147" s="297"/>
      <c r="AK147" s="297"/>
      <c r="AL147" s="297"/>
      <c r="AM147" s="297"/>
      <c r="AN147" s="297"/>
      <c r="AO147" s="297"/>
      <c r="AP147" s="298"/>
    </row>
    <row r="148" spans="1:42" s="296" customFormat="1" ht="30" customHeight="1" x14ac:dyDescent="0.25">
      <c r="A148" s="478">
        <v>1</v>
      </c>
      <c r="B148" s="442" t="s">
        <v>81</v>
      </c>
      <c r="C148" s="442" t="s">
        <v>84</v>
      </c>
      <c r="D148" s="442" t="s">
        <v>36</v>
      </c>
      <c r="E148" s="350" t="s">
        <v>579</v>
      </c>
      <c r="F148" s="102" t="s">
        <v>577</v>
      </c>
      <c r="G148" s="102" t="s">
        <v>25</v>
      </c>
      <c r="H148" s="101">
        <v>114</v>
      </c>
      <c r="I148" s="101">
        <v>0</v>
      </c>
      <c r="J148" s="101">
        <v>0</v>
      </c>
      <c r="K148" s="351">
        <f>2050.95+49.87</f>
        <v>2100.8199999999997</v>
      </c>
      <c r="L148" s="351">
        <v>0</v>
      </c>
      <c r="M148" s="351">
        <v>0</v>
      </c>
      <c r="O148" s="297"/>
      <c r="P148" s="297"/>
      <c r="Q148" s="297"/>
      <c r="R148" s="297"/>
      <c r="S148" s="297"/>
      <c r="T148" s="297"/>
      <c r="U148" s="297"/>
      <c r="V148" s="297"/>
      <c r="W148" s="297"/>
      <c r="X148" s="297"/>
      <c r="Y148" s="297"/>
      <c r="Z148" s="297"/>
      <c r="AA148" s="297"/>
      <c r="AB148" s="297"/>
      <c r="AC148" s="297"/>
      <c r="AD148" s="297"/>
      <c r="AE148" s="297"/>
      <c r="AF148" s="297"/>
      <c r="AG148" s="297"/>
      <c r="AH148" s="297"/>
      <c r="AI148" s="297"/>
      <c r="AJ148" s="297"/>
      <c r="AK148" s="297"/>
      <c r="AL148" s="297"/>
      <c r="AM148" s="297"/>
      <c r="AN148" s="297"/>
      <c r="AO148" s="297"/>
      <c r="AP148" s="298"/>
    </row>
    <row r="149" spans="1:42" s="296" customFormat="1" ht="20.100000000000001" customHeight="1" x14ac:dyDescent="0.25">
      <c r="A149" s="479"/>
      <c r="B149" s="479"/>
      <c r="C149" s="442"/>
      <c r="D149" s="479"/>
      <c r="E149" s="264" t="s">
        <v>71</v>
      </c>
      <c r="F149" s="353" t="s">
        <v>19</v>
      </c>
      <c r="G149" s="353" t="s">
        <v>19</v>
      </c>
      <c r="H149" s="353" t="s">
        <v>73</v>
      </c>
      <c r="I149" s="353" t="s">
        <v>19</v>
      </c>
      <c r="J149" s="353" t="s">
        <v>19</v>
      </c>
      <c r="K149" s="353" t="s">
        <v>19</v>
      </c>
      <c r="L149" s="353" t="s">
        <v>19</v>
      </c>
      <c r="M149" s="353" t="s">
        <v>19</v>
      </c>
      <c r="O149" s="297"/>
      <c r="P149" s="297"/>
      <c r="Q149" s="297"/>
      <c r="R149" s="297"/>
      <c r="S149" s="297"/>
      <c r="T149" s="297"/>
      <c r="U149" s="297"/>
      <c r="V149" s="297"/>
      <c r="W149" s="297"/>
      <c r="X149" s="297"/>
      <c r="Y149" s="297"/>
      <c r="Z149" s="297"/>
      <c r="AA149" s="297"/>
      <c r="AB149" s="297"/>
      <c r="AC149" s="297"/>
      <c r="AD149" s="297"/>
      <c r="AE149" s="297"/>
      <c r="AF149" s="297"/>
      <c r="AG149" s="297"/>
      <c r="AH149" s="297"/>
      <c r="AI149" s="297"/>
      <c r="AJ149" s="297"/>
      <c r="AK149" s="297"/>
      <c r="AL149" s="297"/>
      <c r="AM149" s="297"/>
      <c r="AN149" s="297"/>
      <c r="AO149" s="297"/>
      <c r="AP149" s="298"/>
    </row>
    <row r="150" spans="1:42" s="5" customFormat="1" ht="20.100000000000001" customHeight="1" x14ac:dyDescent="0.25">
      <c r="A150" s="479"/>
      <c r="B150" s="479"/>
      <c r="C150" s="442"/>
      <c r="D150" s="479"/>
      <c r="E150" s="264" t="s">
        <v>31</v>
      </c>
      <c r="F150" s="353" t="s">
        <v>19</v>
      </c>
      <c r="G150" s="353" t="s">
        <v>19</v>
      </c>
      <c r="H150" s="353" t="s">
        <v>232</v>
      </c>
      <c r="I150" s="353" t="s">
        <v>19</v>
      </c>
      <c r="J150" s="353" t="s">
        <v>19</v>
      </c>
      <c r="K150" s="353" t="s">
        <v>19</v>
      </c>
      <c r="L150" s="353" t="s">
        <v>19</v>
      </c>
      <c r="M150" s="353" t="s">
        <v>19</v>
      </c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3"/>
    </row>
    <row r="151" spans="1:42" s="5" customFormat="1" ht="20.100000000000001" customHeight="1" x14ac:dyDescent="0.25">
      <c r="A151" s="479"/>
      <c r="B151" s="479"/>
      <c r="C151" s="442"/>
      <c r="D151" s="479"/>
      <c r="E151" s="264" t="s">
        <v>32</v>
      </c>
      <c r="F151" s="353" t="s">
        <v>19</v>
      </c>
      <c r="G151" s="353" t="s">
        <v>19</v>
      </c>
      <c r="H151" s="353" t="s">
        <v>233</v>
      </c>
      <c r="I151" s="353" t="s">
        <v>19</v>
      </c>
      <c r="J151" s="353" t="s">
        <v>19</v>
      </c>
      <c r="K151" s="353" t="s">
        <v>19</v>
      </c>
      <c r="L151" s="353" t="s">
        <v>19</v>
      </c>
      <c r="M151" s="353" t="s">
        <v>19</v>
      </c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3"/>
    </row>
    <row r="152" spans="1:42" s="5" customFormat="1" ht="30" customHeight="1" x14ac:dyDescent="0.25">
      <c r="A152" s="478">
        <v>1</v>
      </c>
      <c r="B152" s="442" t="s">
        <v>81</v>
      </c>
      <c r="C152" s="442" t="s">
        <v>84</v>
      </c>
      <c r="D152" s="442" t="s">
        <v>36</v>
      </c>
      <c r="E152" s="350" t="s">
        <v>580</v>
      </c>
      <c r="F152" s="102" t="s">
        <v>578</v>
      </c>
      <c r="G152" s="102" t="s">
        <v>25</v>
      </c>
      <c r="H152" s="101">
        <v>7</v>
      </c>
      <c r="I152" s="101">
        <v>0</v>
      </c>
      <c r="J152" s="101">
        <v>0</v>
      </c>
      <c r="K152" s="351">
        <v>1416.39</v>
      </c>
      <c r="L152" s="351">
        <v>0</v>
      </c>
      <c r="M152" s="351">
        <v>0</v>
      </c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3"/>
    </row>
    <row r="153" spans="1:42" s="5" customFormat="1" ht="20.100000000000001" customHeight="1" x14ac:dyDescent="0.25">
      <c r="A153" s="478"/>
      <c r="B153" s="442"/>
      <c r="C153" s="442"/>
      <c r="D153" s="442"/>
      <c r="E153" s="264" t="s">
        <v>71</v>
      </c>
      <c r="F153" s="353" t="s">
        <v>19</v>
      </c>
      <c r="G153" s="353" t="s">
        <v>19</v>
      </c>
      <c r="H153" s="299" t="s">
        <v>59</v>
      </c>
      <c r="I153" s="353" t="s">
        <v>19</v>
      </c>
      <c r="J153" s="353" t="s">
        <v>19</v>
      </c>
      <c r="K153" s="353" t="s">
        <v>19</v>
      </c>
      <c r="L153" s="353" t="s">
        <v>19</v>
      </c>
      <c r="M153" s="353" t="s">
        <v>19</v>
      </c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3"/>
    </row>
    <row r="154" spans="1:42" s="5" customFormat="1" ht="20.100000000000001" customHeight="1" x14ac:dyDescent="0.25">
      <c r="A154" s="478"/>
      <c r="B154" s="442"/>
      <c r="C154" s="442"/>
      <c r="D154" s="442"/>
      <c r="E154" s="264" t="s">
        <v>31</v>
      </c>
      <c r="F154" s="353" t="s">
        <v>19</v>
      </c>
      <c r="G154" s="353" t="s">
        <v>19</v>
      </c>
      <c r="H154" s="353" t="s">
        <v>233</v>
      </c>
      <c r="I154" s="353" t="s">
        <v>19</v>
      </c>
      <c r="J154" s="353" t="s">
        <v>19</v>
      </c>
      <c r="K154" s="353" t="s">
        <v>19</v>
      </c>
      <c r="L154" s="353" t="s">
        <v>19</v>
      </c>
      <c r="M154" s="353" t="s">
        <v>19</v>
      </c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3"/>
    </row>
    <row r="155" spans="1:42" s="5" customFormat="1" ht="20.100000000000001" customHeight="1" x14ac:dyDescent="0.25">
      <c r="A155" s="478"/>
      <c r="B155" s="442"/>
      <c r="C155" s="442"/>
      <c r="D155" s="442"/>
      <c r="E155" s="264" t="s">
        <v>32</v>
      </c>
      <c r="F155" s="353" t="s">
        <v>19</v>
      </c>
      <c r="G155" s="353" t="s">
        <v>19</v>
      </c>
      <c r="H155" s="353" t="s">
        <v>58</v>
      </c>
      <c r="I155" s="353" t="s">
        <v>19</v>
      </c>
      <c r="J155" s="353" t="s">
        <v>19</v>
      </c>
      <c r="K155" s="353" t="s">
        <v>19</v>
      </c>
      <c r="L155" s="353" t="s">
        <v>19</v>
      </c>
      <c r="M155" s="353" t="s">
        <v>19</v>
      </c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3"/>
    </row>
    <row r="156" spans="1:42" s="5" customFormat="1" ht="30" customHeight="1" x14ac:dyDescent="0.25">
      <c r="A156" s="478">
        <v>1</v>
      </c>
      <c r="B156" s="442" t="s">
        <v>81</v>
      </c>
      <c r="C156" s="442" t="s">
        <v>84</v>
      </c>
      <c r="D156" s="442" t="s">
        <v>36</v>
      </c>
      <c r="E156" s="350" t="s">
        <v>449</v>
      </c>
      <c r="F156" s="102" t="s">
        <v>35</v>
      </c>
      <c r="G156" s="102" t="s">
        <v>25</v>
      </c>
      <c r="H156" s="101">
        <v>8</v>
      </c>
      <c r="I156" s="101">
        <v>0</v>
      </c>
      <c r="J156" s="101">
        <v>0</v>
      </c>
      <c r="K156" s="351">
        <v>142.86000000000001</v>
      </c>
      <c r="L156" s="351">
        <v>0</v>
      </c>
      <c r="M156" s="351">
        <v>0</v>
      </c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3"/>
    </row>
    <row r="157" spans="1:42" s="5" customFormat="1" ht="20.100000000000001" customHeight="1" x14ac:dyDescent="0.25">
      <c r="A157" s="479"/>
      <c r="B157" s="479"/>
      <c r="C157" s="442"/>
      <c r="D157" s="479"/>
      <c r="E157" s="264" t="s">
        <v>71</v>
      </c>
      <c r="F157" s="353" t="s">
        <v>19</v>
      </c>
      <c r="G157" s="353" t="s">
        <v>19</v>
      </c>
      <c r="H157" s="299" t="s">
        <v>61</v>
      </c>
      <c r="I157" s="353" t="s">
        <v>19</v>
      </c>
      <c r="J157" s="353" t="s">
        <v>19</v>
      </c>
      <c r="K157" s="353" t="s">
        <v>19</v>
      </c>
      <c r="L157" s="353" t="s">
        <v>19</v>
      </c>
      <c r="M157" s="353" t="s">
        <v>19</v>
      </c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3"/>
    </row>
    <row r="158" spans="1:42" s="5" customFormat="1" ht="20.100000000000001" customHeight="1" x14ac:dyDescent="0.25">
      <c r="A158" s="479"/>
      <c r="B158" s="479"/>
      <c r="C158" s="442"/>
      <c r="D158" s="479"/>
      <c r="E158" s="264" t="s">
        <v>31</v>
      </c>
      <c r="F158" s="353" t="s">
        <v>19</v>
      </c>
      <c r="G158" s="353" t="s">
        <v>19</v>
      </c>
      <c r="H158" s="353" t="s">
        <v>73</v>
      </c>
      <c r="I158" s="353" t="s">
        <v>19</v>
      </c>
      <c r="J158" s="353" t="s">
        <v>19</v>
      </c>
      <c r="K158" s="353" t="s">
        <v>19</v>
      </c>
      <c r="L158" s="353" t="s">
        <v>19</v>
      </c>
      <c r="M158" s="353" t="s">
        <v>19</v>
      </c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3"/>
    </row>
    <row r="159" spans="1:42" s="5" customFormat="1" ht="20.100000000000001" customHeight="1" x14ac:dyDescent="0.25">
      <c r="A159" s="479"/>
      <c r="B159" s="479"/>
      <c r="C159" s="442"/>
      <c r="D159" s="479"/>
      <c r="E159" s="264" t="s">
        <v>32</v>
      </c>
      <c r="F159" s="353" t="s">
        <v>19</v>
      </c>
      <c r="G159" s="353" t="s">
        <v>19</v>
      </c>
      <c r="H159" s="353" t="s">
        <v>59</v>
      </c>
      <c r="I159" s="353" t="s">
        <v>19</v>
      </c>
      <c r="J159" s="353" t="s">
        <v>19</v>
      </c>
      <c r="K159" s="353" t="s">
        <v>19</v>
      </c>
      <c r="L159" s="353" t="s">
        <v>19</v>
      </c>
      <c r="M159" s="353" t="s">
        <v>19</v>
      </c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3"/>
    </row>
    <row r="161" spans="1:5" x14ac:dyDescent="0.25">
      <c r="A161" s="3" t="s">
        <v>340</v>
      </c>
      <c r="B161" s="480" t="s">
        <v>341</v>
      </c>
      <c r="C161" s="481"/>
      <c r="D161" s="481"/>
      <c r="E161" s="481"/>
    </row>
    <row r="162" spans="1:5" x14ac:dyDescent="0.25">
      <c r="B162" s="449"/>
      <c r="C162" s="449"/>
      <c r="D162" s="449"/>
      <c r="E162" s="449"/>
    </row>
  </sheetData>
  <autoFilter ref="A1:X159">
    <filterColumn colId="9" showButton="0"/>
    <filterColumn colId="10" showButton="0"/>
    <filterColumn colId="11" showButton="0"/>
  </autoFilter>
  <mergeCells count="162"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A13:A16"/>
    <mergeCell ref="B13:B16"/>
    <mergeCell ref="C13:C16"/>
    <mergeCell ref="D13:D16"/>
    <mergeCell ref="K6:M8"/>
    <mergeCell ref="N6:N8"/>
    <mergeCell ref="O6:R6"/>
    <mergeCell ref="T6:W6"/>
    <mergeCell ref="F7:F9"/>
    <mergeCell ref="G7:G9"/>
    <mergeCell ref="H7:J8"/>
    <mergeCell ref="A26:A29"/>
    <mergeCell ref="B26:B29"/>
    <mergeCell ref="C26:C29"/>
    <mergeCell ref="D26:D29"/>
    <mergeCell ref="A30:A33"/>
    <mergeCell ref="B30:B33"/>
    <mergeCell ref="C30:C33"/>
    <mergeCell ref="D30:D33"/>
    <mergeCell ref="A18:A21"/>
    <mergeCell ref="B18:B21"/>
    <mergeCell ref="C18:C21"/>
    <mergeCell ref="D18:D21"/>
    <mergeCell ref="A22:A25"/>
    <mergeCell ref="B22:B25"/>
    <mergeCell ref="C22:C25"/>
    <mergeCell ref="D22:D25"/>
    <mergeCell ref="A34:A37"/>
    <mergeCell ref="B34:B37"/>
    <mergeCell ref="C34:C37"/>
    <mergeCell ref="D34:D37"/>
    <mergeCell ref="A42:A45"/>
    <mergeCell ref="B42:B45"/>
    <mergeCell ref="C42:C45"/>
    <mergeCell ref="D42:D45"/>
    <mergeCell ref="A38:A41"/>
    <mergeCell ref="B38:B41"/>
    <mergeCell ref="C38:C41"/>
    <mergeCell ref="D38:D41"/>
    <mergeCell ref="A50:A53"/>
    <mergeCell ref="B50:B53"/>
    <mergeCell ref="C50:C53"/>
    <mergeCell ref="D50:D53"/>
    <mergeCell ref="A54:A57"/>
    <mergeCell ref="B54:B57"/>
    <mergeCell ref="C54:C57"/>
    <mergeCell ref="D54:D57"/>
    <mergeCell ref="A74:A77"/>
    <mergeCell ref="B74:B77"/>
    <mergeCell ref="C74:C77"/>
    <mergeCell ref="D74:D77"/>
    <mergeCell ref="A70:A73"/>
    <mergeCell ref="B70:B73"/>
    <mergeCell ref="C70:C73"/>
    <mergeCell ref="D70:D73"/>
    <mergeCell ref="A58:A61"/>
    <mergeCell ref="B58:B61"/>
    <mergeCell ref="C58:C61"/>
    <mergeCell ref="D58:D61"/>
    <mergeCell ref="A66:A69"/>
    <mergeCell ref="B66:B69"/>
    <mergeCell ref="C66:C69"/>
    <mergeCell ref="D66:D69"/>
    <mergeCell ref="D82:D85"/>
    <mergeCell ref="A86:A89"/>
    <mergeCell ref="B86:B89"/>
    <mergeCell ref="C86:C89"/>
    <mergeCell ref="D86:D89"/>
    <mergeCell ref="A102:A105"/>
    <mergeCell ref="B102:B105"/>
    <mergeCell ref="C102:C105"/>
    <mergeCell ref="A110:A113"/>
    <mergeCell ref="B110:B113"/>
    <mergeCell ref="C110:C113"/>
    <mergeCell ref="D110:D113"/>
    <mergeCell ref="D102:D105"/>
    <mergeCell ref="A90:A93"/>
    <mergeCell ref="B90:B93"/>
    <mergeCell ref="C90:C93"/>
    <mergeCell ref="D90:D93"/>
    <mergeCell ref="B161:E162"/>
    <mergeCell ref="A143:A147"/>
    <mergeCell ref="B143:B147"/>
    <mergeCell ref="C143:C147"/>
    <mergeCell ref="D143:D147"/>
    <mergeCell ref="A46:A49"/>
    <mergeCell ref="B46:B49"/>
    <mergeCell ref="C46:C49"/>
    <mergeCell ref="D46:D49"/>
    <mergeCell ref="A138:A142"/>
    <mergeCell ref="B138:B142"/>
    <mergeCell ref="C138:C142"/>
    <mergeCell ref="D138:D142"/>
    <mergeCell ref="A62:A65"/>
    <mergeCell ref="B62:B65"/>
    <mergeCell ref="C62:C65"/>
    <mergeCell ref="D62:D65"/>
    <mergeCell ref="A78:A81"/>
    <mergeCell ref="B78:B81"/>
    <mergeCell ref="C78:C81"/>
    <mergeCell ref="D78:D81"/>
    <mergeCell ref="A82:A85"/>
    <mergeCell ref="B82:B85"/>
    <mergeCell ref="C82:C85"/>
    <mergeCell ref="A148:A151"/>
    <mergeCell ref="B148:B151"/>
    <mergeCell ref="C148:C151"/>
    <mergeCell ref="D148:D151"/>
    <mergeCell ref="A98:A101"/>
    <mergeCell ref="B98:B101"/>
    <mergeCell ref="C98:C101"/>
    <mergeCell ref="D98:D101"/>
    <mergeCell ref="A94:A97"/>
    <mergeCell ref="B94:B97"/>
    <mergeCell ref="C94:C97"/>
    <mergeCell ref="D94:D97"/>
    <mergeCell ref="A126:A129"/>
    <mergeCell ref="B126:B129"/>
    <mergeCell ref="C126:C129"/>
    <mergeCell ref="D126:D129"/>
    <mergeCell ref="A106:A109"/>
    <mergeCell ref="B106:B109"/>
    <mergeCell ref="C106:C109"/>
    <mergeCell ref="D106:D109"/>
    <mergeCell ref="A130:A133"/>
    <mergeCell ref="B130:B133"/>
    <mergeCell ref="C130:C133"/>
    <mergeCell ref="D130:D133"/>
    <mergeCell ref="A156:A159"/>
    <mergeCell ref="B156:B159"/>
    <mergeCell ref="C156:C159"/>
    <mergeCell ref="D156:D159"/>
    <mergeCell ref="A114:A117"/>
    <mergeCell ref="B114:B117"/>
    <mergeCell ref="C114:C117"/>
    <mergeCell ref="D114:D117"/>
    <mergeCell ref="A152:A155"/>
    <mergeCell ref="B152:B155"/>
    <mergeCell ref="C152:C155"/>
    <mergeCell ref="D152:D155"/>
    <mergeCell ref="A118:A121"/>
    <mergeCell ref="B118:B121"/>
    <mergeCell ref="C118:C121"/>
    <mergeCell ref="D118:D121"/>
    <mergeCell ref="A122:A125"/>
    <mergeCell ref="B122:B125"/>
    <mergeCell ref="C122:C125"/>
    <mergeCell ref="D122:D125"/>
    <mergeCell ref="A134:A137"/>
    <mergeCell ref="B134:B137"/>
    <mergeCell ref="C134:C137"/>
    <mergeCell ref="D134:D137"/>
  </mergeCells>
  <pageMargins left="0.25" right="0.25" top="0.75" bottom="0.75" header="0.3" footer="0.3"/>
  <pageSetup paperSize="9" scale="51" fitToHeight="0" orientation="landscape" r:id="rId1"/>
  <headerFooter differentFirst="1">
    <oddHeader>&amp;C&amp;"Arial Cyr,обычный"&amp;10&amp;P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4"/>
  <sheetViews>
    <sheetView zoomScale="70" zoomScaleNormal="70" workbookViewId="0">
      <pane ySplit="8" topLeftCell="A9" activePane="bottomLeft" state="frozen"/>
      <selection pane="bottomLeft" activeCell="P17" sqref="P17"/>
    </sheetView>
  </sheetViews>
  <sheetFormatPr defaultRowHeight="15.75" x14ac:dyDescent="0.25"/>
  <cols>
    <col min="1" max="1" width="9.5703125" style="206" customWidth="1"/>
    <col min="2" max="2" width="13" style="206" customWidth="1"/>
    <col min="3" max="3" width="11.28515625" style="206" customWidth="1"/>
    <col min="4" max="4" width="12.28515625" style="206" customWidth="1"/>
    <col min="5" max="5" width="59.28515625" style="207" customWidth="1"/>
    <col min="6" max="6" width="30.7109375" style="208" customWidth="1"/>
    <col min="7" max="10" width="20.7109375" style="206" customWidth="1"/>
    <col min="11" max="13" width="15.7109375" style="206" customWidth="1"/>
    <col min="14" max="16384" width="9.140625" style="211"/>
  </cols>
  <sheetData>
    <row r="1" spans="1:13" ht="20.25" customHeight="1" x14ac:dyDescent="0.25">
      <c r="I1" s="209"/>
      <c r="J1" s="210"/>
      <c r="K1" s="496" t="s">
        <v>329</v>
      </c>
      <c r="L1" s="496"/>
      <c r="M1" s="496"/>
    </row>
    <row r="2" spans="1:13" ht="23.25" customHeight="1" x14ac:dyDescent="0.25">
      <c r="I2" s="210"/>
      <c r="J2" s="210"/>
      <c r="K2" s="496"/>
      <c r="L2" s="496"/>
      <c r="M2" s="496"/>
    </row>
    <row r="3" spans="1:13" ht="15" customHeight="1" x14ac:dyDescent="0.25">
      <c r="I3" s="210"/>
      <c r="J3" s="210"/>
      <c r="K3" s="496"/>
      <c r="L3" s="496"/>
      <c r="M3" s="496"/>
    </row>
    <row r="4" spans="1:13" ht="20.25" customHeight="1" x14ac:dyDescent="0.25">
      <c r="I4" s="210"/>
      <c r="J4" s="210"/>
      <c r="K4" s="496"/>
      <c r="L4" s="496"/>
      <c r="M4" s="496"/>
    </row>
    <row r="5" spans="1:13" x14ac:dyDescent="0.25">
      <c r="A5" s="497" t="s">
        <v>282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</row>
    <row r="6" spans="1:13" ht="46.5" customHeight="1" x14ac:dyDescent="0.25">
      <c r="A6" s="499" t="s">
        <v>487</v>
      </c>
      <c r="B6" s="499"/>
      <c r="C6" s="499"/>
      <c r="D6" s="499"/>
      <c r="E6" s="499"/>
      <c r="F6" s="499"/>
      <c r="G6" s="499"/>
      <c r="H6" s="499"/>
      <c r="I6" s="499"/>
      <c r="J6" s="499"/>
      <c r="K6" s="499"/>
      <c r="L6" s="499"/>
      <c r="M6" s="499"/>
    </row>
    <row r="7" spans="1:13" ht="48" customHeight="1" x14ac:dyDescent="0.25">
      <c r="A7" s="500" t="s">
        <v>283</v>
      </c>
      <c r="B7" s="500" t="s">
        <v>284</v>
      </c>
      <c r="C7" s="502" t="s">
        <v>285</v>
      </c>
      <c r="D7" s="504" t="s">
        <v>286</v>
      </c>
      <c r="E7" s="506" t="s">
        <v>287</v>
      </c>
      <c r="F7" s="508" t="s">
        <v>288</v>
      </c>
      <c r="G7" s="509"/>
      <c r="H7" s="509"/>
      <c r="I7" s="509"/>
      <c r="J7" s="510"/>
      <c r="K7" s="511" t="s">
        <v>289</v>
      </c>
      <c r="L7" s="512"/>
      <c r="M7" s="513"/>
    </row>
    <row r="8" spans="1:13" ht="80.25" customHeight="1" x14ac:dyDescent="0.25">
      <c r="A8" s="501"/>
      <c r="B8" s="501"/>
      <c r="C8" s="503"/>
      <c r="D8" s="505"/>
      <c r="E8" s="507"/>
      <c r="F8" s="212" t="s">
        <v>290</v>
      </c>
      <c r="G8" s="212" t="s">
        <v>14</v>
      </c>
      <c r="H8" s="212" t="s">
        <v>16</v>
      </c>
      <c r="I8" s="212" t="s">
        <v>17</v>
      </c>
      <c r="J8" s="212" t="s">
        <v>18</v>
      </c>
      <c r="K8" s="212" t="s">
        <v>16</v>
      </c>
      <c r="L8" s="212" t="s">
        <v>17</v>
      </c>
      <c r="M8" s="212" t="s">
        <v>18</v>
      </c>
    </row>
    <row r="9" spans="1:13" x14ac:dyDescent="0.25">
      <c r="A9" s="213">
        <v>1</v>
      </c>
      <c r="B9" s="213">
        <v>2</v>
      </c>
      <c r="C9" s="213">
        <v>3</v>
      </c>
      <c r="D9" s="213">
        <v>4</v>
      </c>
      <c r="E9" s="214">
        <v>5</v>
      </c>
      <c r="F9" s="212">
        <v>6</v>
      </c>
      <c r="G9" s="213">
        <v>7</v>
      </c>
      <c r="H9" s="213">
        <v>8</v>
      </c>
      <c r="I9" s="213">
        <v>9</v>
      </c>
      <c r="J9" s="213">
        <v>10</v>
      </c>
      <c r="K9" s="213">
        <v>11</v>
      </c>
      <c r="L9" s="213">
        <v>12</v>
      </c>
      <c r="M9" s="213">
        <v>13</v>
      </c>
    </row>
    <row r="10" spans="1:13" ht="39.950000000000003" customHeight="1" x14ac:dyDescent="0.25">
      <c r="A10" s="355" t="s">
        <v>291</v>
      </c>
      <c r="B10" s="355" t="s">
        <v>291</v>
      </c>
      <c r="C10" s="179" t="s">
        <v>291</v>
      </c>
      <c r="D10" s="179" t="s">
        <v>291</v>
      </c>
      <c r="E10" s="357" t="s">
        <v>20</v>
      </c>
      <c r="F10" s="355" t="s">
        <v>291</v>
      </c>
      <c r="G10" s="179" t="s">
        <v>291</v>
      </c>
      <c r="H10" s="179" t="s">
        <v>291</v>
      </c>
      <c r="I10" s="179" t="s">
        <v>291</v>
      </c>
      <c r="J10" s="179" t="s">
        <v>291</v>
      </c>
      <c r="K10" s="306">
        <f>K11</f>
        <v>183935.15499999997</v>
      </c>
      <c r="L10" s="306">
        <f>L11</f>
        <v>40733.4</v>
      </c>
      <c r="M10" s="306">
        <f>M11</f>
        <v>36630.480000000003</v>
      </c>
    </row>
    <row r="11" spans="1:13" s="215" customFormat="1" ht="39.950000000000003" customHeight="1" x14ac:dyDescent="0.25">
      <c r="A11" s="490" t="s">
        <v>28</v>
      </c>
      <c r="B11" s="490" t="s">
        <v>220</v>
      </c>
      <c r="C11" s="490" t="s">
        <v>270</v>
      </c>
      <c r="D11" s="490" t="s">
        <v>19</v>
      </c>
      <c r="E11" s="491" t="s">
        <v>293</v>
      </c>
      <c r="F11" s="180" t="s">
        <v>265</v>
      </c>
      <c r="G11" s="181" t="s">
        <v>292</v>
      </c>
      <c r="H11" s="182">
        <f>H13+H17+H21+H25+H29+H33+H37+H41+H45+H49+H54+H59</f>
        <v>3097.8</v>
      </c>
      <c r="I11" s="182">
        <f>I64+I69+I74+I79+I84</f>
        <v>1169.8999999999999</v>
      </c>
      <c r="J11" s="182">
        <f>J89+J94+J99+J104</f>
        <v>1028.21</v>
      </c>
      <c r="K11" s="488">
        <f>K13+K17+K21+K25+K29+K33+K37+K41+K45+K49+K54+K59</f>
        <v>183935.15499999997</v>
      </c>
      <c r="L11" s="488">
        <f>L64+L69+L74+L79+L84</f>
        <v>40733.4</v>
      </c>
      <c r="M11" s="488">
        <f>M89+M94+M99+M104</f>
        <v>36630.480000000003</v>
      </c>
    </row>
    <row r="12" spans="1:13" s="215" customFormat="1" ht="39.950000000000003" customHeight="1" x14ac:dyDescent="0.25">
      <c r="A12" s="489"/>
      <c r="B12" s="489"/>
      <c r="C12" s="489"/>
      <c r="D12" s="489"/>
      <c r="E12" s="492"/>
      <c r="F12" s="180" t="s">
        <v>264</v>
      </c>
      <c r="G12" s="181" t="s">
        <v>263</v>
      </c>
      <c r="H12" s="216">
        <f>H14+H18+H22+H26+H30+H34+H38+H42+H46+H50+H55+H60</f>
        <v>154</v>
      </c>
      <c r="I12" s="216">
        <f>I65+I70+I75+I80+I85</f>
        <v>80</v>
      </c>
      <c r="J12" s="216">
        <f>J90+J95+J100+J105</f>
        <v>59</v>
      </c>
      <c r="K12" s="489"/>
      <c r="L12" s="489"/>
      <c r="M12" s="489"/>
    </row>
    <row r="13" spans="1:13" s="218" customFormat="1" ht="30" customHeight="1" x14ac:dyDescent="0.25">
      <c r="A13" s="484" t="s">
        <v>28</v>
      </c>
      <c r="B13" s="484" t="s">
        <v>220</v>
      </c>
      <c r="C13" s="484" t="s">
        <v>270</v>
      </c>
      <c r="D13" s="485" t="s">
        <v>269</v>
      </c>
      <c r="E13" s="486" t="s">
        <v>294</v>
      </c>
      <c r="F13" s="183" t="s">
        <v>265</v>
      </c>
      <c r="G13" s="184" t="s">
        <v>292</v>
      </c>
      <c r="H13" s="217">
        <v>42.5</v>
      </c>
      <c r="I13" s="185" t="s">
        <v>29</v>
      </c>
      <c r="J13" s="185" t="s">
        <v>29</v>
      </c>
      <c r="K13" s="482">
        <v>4605.6000000000004</v>
      </c>
      <c r="L13" s="482">
        <v>0</v>
      </c>
      <c r="M13" s="482">
        <f>SUM(M15:M16)</f>
        <v>0</v>
      </c>
    </row>
    <row r="14" spans="1:13" s="218" customFormat="1" ht="30" customHeight="1" x14ac:dyDescent="0.25">
      <c r="A14" s="484"/>
      <c r="B14" s="484"/>
      <c r="C14" s="484"/>
      <c r="D14" s="485"/>
      <c r="E14" s="494"/>
      <c r="F14" s="183" t="s">
        <v>264</v>
      </c>
      <c r="G14" s="184" t="s">
        <v>263</v>
      </c>
      <c r="H14" s="219">
        <v>4</v>
      </c>
      <c r="I14" s="184">
        <v>0</v>
      </c>
      <c r="J14" s="184">
        <v>0</v>
      </c>
      <c r="K14" s="483"/>
      <c r="L14" s="483"/>
      <c r="M14" s="483"/>
    </row>
    <row r="15" spans="1:13" ht="30" customHeight="1" x14ac:dyDescent="0.25">
      <c r="A15" s="484"/>
      <c r="B15" s="484"/>
      <c r="C15" s="484"/>
      <c r="D15" s="485"/>
      <c r="E15" s="235" t="s">
        <v>295</v>
      </c>
      <c r="F15" s="356" t="s">
        <v>291</v>
      </c>
      <c r="G15" s="356" t="s">
        <v>291</v>
      </c>
      <c r="H15" s="356" t="s">
        <v>61</v>
      </c>
      <c r="I15" s="220" t="s">
        <v>291</v>
      </c>
      <c r="J15" s="220" t="s">
        <v>291</v>
      </c>
      <c r="K15" s="179" t="s">
        <v>291</v>
      </c>
      <c r="L15" s="179" t="s">
        <v>291</v>
      </c>
      <c r="M15" s="179" t="s">
        <v>291</v>
      </c>
    </row>
    <row r="16" spans="1:13" ht="30" customHeight="1" x14ac:dyDescent="0.25">
      <c r="A16" s="484"/>
      <c r="B16" s="484"/>
      <c r="C16" s="484"/>
      <c r="D16" s="485"/>
      <c r="E16" s="235" t="s">
        <v>296</v>
      </c>
      <c r="F16" s="356" t="s">
        <v>291</v>
      </c>
      <c r="G16" s="356" t="s">
        <v>291</v>
      </c>
      <c r="H16" s="356" t="s">
        <v>37</v>
      </c>
      <c r="I16" s="220" t="s">
        <v>291</v>
      </c>
      <c r="J16" s="220" t="s">
        <v>291</v>
      </c>
      <c r="K16" s="179" t="s">
        <v>291</v>
      </c>
      <c r="L16" s="179" t="s">
        <v>291</v>
      </c>
      <c r="M16" s="179" t="s">
        <v>291</v>
      </c>
    </row>
    <row r="17" spans="1:14" s="222" customFormat="1" ht="30" customHeight="1" x14ac:dyDescent="0.25">
      <c r="A17" s="484" t="s">
        <v>28</v>
      </c>
      <c r="B17" s="484" t="s">
        <v>220</v>
      </c>
      <c r="C17" s="484" t="s">
        <v>270</v>
      </c>
      <c r="D17" s="485" t="s">
        <v>269</v>
      </c>
      <c r="E17" s="486" t="s">
        <v>486</v>
      </c>
      <c r="F17" s="183" t="s">
        <v>265</v>
      </c>
      <c r="G17" s="184" t="s">
        <v>292</v>
      </c>
      <c r="H17" s="217">
        <f>71.2+135.4+72.1</f>
        <v>278.70000000000005</v>
      </c>
      <c r="I17" s="184">
        <v>0</v>
      </c>
      <c r="J17" s="184">
        <v>0</v>
      </c>
      <c r="K17" s="482">
        <f>8345+14425+8420</f>
        <v>31190</v>
      </c>
      <c r="L17" s="482">
        <v>0</v>
      </c>
      <c r="M17" s="482">
        <v>0</v>
      </c>
      <c r="N17" s="221"/>
    </row>
    <row r="18" spans="1:14" s="222" customFormat="1" ht="30" customHeight="1" x14ac:dyDescent="0.25">
      <c r="A18" s="484"/>
      <c r="B18" s="484"/>
      <c r="C18" s="484"/>
      <c r="D18" s="485"/>
      <c r="E18" s="494"/>
      <c r="F18" s="183" t="s">
        <v>264</v>
      </c>
      <c r="G18" s="184" t="s">
        <v>263</v>
      </c>
      <c r="H18" s="219">
        <v>6</v>
      </c>
      <c r="I18" s="184">
        <v>0</v>
      </c>
      <c r="J18" s="184">
        <v>0</v>
      </c>
      <c r="K18" s="483"/>
      <c r="L18" s="483"/>
      <c r="M18" s="483"/>
      <c r="N18" s="221"/>
    </row>
    <row r="19" spans="1:14" s="222" customFormat="1" ht="30" customHeight="1" x14ac:dyDescent="0.25">
      <c r="A19" s="484"/>
      <c r="B19" s="484"/>
      <c r="C19" s="484"/>
      <c r="D19" s="485"/>
      <c r="E19" s="235" t="s">
        <v>295</v>
      </c>
      <c r="F19" s="356" t="s">
        <v>291</v>
      </c>
      <c r="G19" s="356" t="s">
        <v>291</v>
      </c>
      <c r="H19" s="356" t="s">
        <v>61</v>
      </c>
      <c r="I19" s="220" t="s">
        <v>291</v>
      </c>
      <c r="J19" s="220" t="s">
        <v>291</v>
      </c>
      <c r="K19" s="179" t="s">
        <v>291</v>
      </c>
      <c r="L19" s="179" t="s">
        <v>291</v>
      </c>
      <c r="M19" s="179" t="s">
        <v>291</v>
      </c>
      <c r="N19" s="221"/>
    </row>
    <row r="20" spans="1:14" s="222" customFormat="1" ht="30" customHeight="1" x14ac:dyDescent="0.25">
      <c r="A20" s="484"/>
      <c r="B20" s="484"/>
      <c r="C20" s="484"/>
      <c r="D20" s="485"/>
      <c r="E20" s="235" t="s">
        <v>296</v>
      </c>
      <c r="F20" s="356" t="s">
        <v>291</v>
      </c>
      <c r="G20" s="356" t="s">
        <v>291</v>
      </c>
      <c r="H20" s="356" t="s">
        <v>67</v>
      </c>
      <c r="I20" s="220" t="s">
        <v>291</v>
      </c>
      <c r="J20" s="220" t="s">
        <v>291</v>
      </c>
      <c r="K20" s="179" t="s">
        <v>291</v>
      </c>
      <c r="L20" s="179" t="s">
        <v>291</v>
      </c>
      <c r="M20" s="179" t="s">
        <v>291</v>
      </c>
      <c r="N20" s="221"/>
    </row>
    <row r="21" spans="1:14" s="222" customFormat="1" ht="30" customHeight="1" x14ac:dyDescent="0.25">
      <c r="A21" s="484" t="s">
        <v>28</v>
      </c>
      <c r="B21" s="484" t="s">
        <v>220</v>
      </c>
      <c r="C21" s="484" t="s">
        <v>270</v>
      </c>
      <c r="D21" s="485" t="s">
        <v>269</v>
      </c>
      <c r="E21" s="486" t="s">
        <v>297</v>
      </c>
      <c r="F21" s="183" t="s">
        <v>265</v>
      </c>
      <c r="G21" s="184" t="s">
        <v>292</v>
      </c>
      <c r="H21" s="217">
        <v>33.9</v>
      </c>
      <c r="I21" s="184">
        <v>0</v>
      </c>
      <c r="J21" s="184">
        <v>0</v>
      </c>
      <c r="K21" s="482">
        <v>1400</v>
      </c>
      <c r="L21" s="482">
        <v>0</v>
      </c>
      <c r="M21" s="482">
        <v>0</v>
      </c>
      <c r="N21" s="221"/>
    </row>
    <row r="22" spans="1:14" s="222" customFormat="1" ht="30" customHeight="1" x14ac:dyDescent="0.25">
      <c r="A22" s="484"/>
      <c r="B22" s="484"/>
      <c r="C22" s="484"/>
      <c r="D22" s="485"/>
      <c r="E22" s="494"/>
      <c r="F22" s="183" t="s">
        <v>264</v>
      </c>
      <c r="G22" s="184" t="s">
        <v>263</v>
      </c>
      <c r="H22" s="219">
        <v>1</v>
      </c>
      <c r="I22" s="184">
        <v>0</v>
      </c>
      <c r="J22" s="184">
        <v>0</v>
      </c>
      <c r="K22" s="483"/>
      <c r="L22" s="483"/>
      <c r="M22" s="483"/>
      <c r="N22" s="221"/>
    </row>
    <row r="23" spans="1:14" s="222" customFormat="1" ht="30" customHeight="1" x14ac:dyDescent="0.25">
      <c r="A23" s="484"/>
      <c r="B23" s="484"/>
      <c r="C23" s="484"/>
      <c r="D23" s="485"/>
      <c r="E23" s="235" t="s">
        <v>295</v>
      </c>
      <c r="F23" s="356" t="s">
        <v>291</v>
      </c>
      <c r="G23" s="356" t="s">
        <v>291</v>
      </c>
      <c r="H23" s="356" t="s">
        <v>61</v>
      </c>
      <c r="I23" s="220" t="s">
        <v>291</v>
      </c>
      <c r="J23" s="220" t="s">
        <v>291</v>
      </c>
      <c r="K23" s="179" t="s">
        <v>291</v>
      </c>
      <c r="L23" s="179" t="s">
        <v>291</v>
      </c>
      <c r="M23" s="179" t="s">
        <v>291</v>
      </c>
      <c r="N23" s="221"/>
    </row>
    <row r="24" spans="1:14" s="222" customFormat="1" ht="30" customHeight="1" x14ac:dyDescent="0.25">
      <c r="A24" s="484"/>
      <c r="B24" s="484"/>
      <c r="C24" s="484"/>
      <c r="D24" s="485"/>
      <c r="E24" s="235" t="s">
        <v>296</v>
      </c>
      <c r="F24" s="356" t="s">
        <v>291</v>
      </c>
      <c r="G24" s="356" t="s">
        <v>291</v>
      </c>
      <c r="H24" s="356" t="s">
        <v>73</v>
      </c>
      <c r="I24" s="220" t="s">
        <v>291</v>
      </c>
      <c r="J24" s="220" t="s">
        <v>291</v>
      </c>
      <c r="K24" s="179" t="s">
        <v>291</v>
      </c>
      <c r="L24" s="179" t="s">
        <v>291</v>
      </c>
      <c r="M24" s="179" t="s">
        <v>291</v>
      </c>
      <c r="N24" s="221"/>
    </row>
    <row r="25" spans="1:14" s="218" customFormat="1" ht="30" customHeight="1" x14ac:dyDescent="0.25">
      <c r="A25" s="484" t="s">
        <v>28</v>
      </c>
      <c r="B25" s="484" t="s">
        <v>220</v>
      </c>
      <c r="C25" s="484" t="s">
        <v>270</v>
      </c>
      <c r="D25" s="485" t="s">
        <v>269</v>
      </c>
      <c r="E25" s="486" t="s">
        <v>485</v>
      </c>
      <c r="F25" s="183" t="s">
        <v>265</v>
      </c>
      <c r="G25" s="184" t="s">
        <v>292</v>
      </c>
      <c r="H25" s="217">
        <f>43.6+32.1+32.9+41.5</f>
        <v>150.1</v>
      </c>
      <c r="I25" s="184">
        <v>0</v>
      </c>
      <c r="J25" s="184">
        <v>0</v>
      </c>
      <c r="K25" s="482">
        <v>16028.34</v>
      </c>
      <c r="L25" s="482">
        <v>0</v>
      </c>
      <c r="M25" s="482">
        <v>0</v>
      </c>
    </row>
    <row r="26" spans="1:14" s="218" customFormat="1" ht="30" customHeight="1" x14ac:dyDescent="0.25">
      <c r="A26" s="484"/>
      <c r="B26" s="484"/>
      <c r="C26" s="484"/>
      <c r="D26" s="485"/>
      <c r="E26" s="494"/>
      <c r="F26" s="183" t="s">
        <v>264</v>
      </c>
      <c r="G26" s="184" t="s">
        <v>263</v>
      </c>
      <c r="H26" s="219">
        <v>9</v>
      </c>
      <c r="I26" s="184">
        <v>0</v>
      </c>
      <c r="J26" s="184">
        <v>0</v>
      </c>
      <c r="K26" s="483"/>
      <c r="L26" s="483"/>
      <c r="M26" s="483"/>
    </row>
    <row r="27" spans="1:14" s="218" customFormat="1" ht="30" customHeight="1" x14ac:dyDescent="0.25">
      <c r="A27" s="484"/>
      <c r="B27" s="484"/>
      <c r="C27" s="484"/>
      <c r="D27" s="485"/>
      <c r="E27" s="235" t="s">
        <v>295</v>
      </c>
      <c r="F27" s="356" t="s">
        <v>291</v>
      </c>
      <c r="G27" s="356" t="s">
        <v>291</v>
      </c>
      <c r="H27" s="356" t="s">
        <v>38</v>
      </c>
      <c r="I27" s="220" t="s">
        <v>291</v>
      </c>
      <c r="J27" s="220" t="s">
        <v>291</v>
      </c>
      <c r="K27" s="179" t="s">
        <v>291</v>
      </c>
      <c r="L27" s="179" t="s">
        <v>291</v>
      </c>
      <c r="M27" s="179" t="s">
        <v>291</v>
      </c>
    </row>
    <row r="28" spans="1:14" s="218" customFormat="1" ht="30" customHeight="1" x14ac:dyDescent="0.25">
      <c r="A28" s="484"/>
      <c r="B28" s="484"/>
      <c r="C28" s="484"/>
      <c r="D28" s="485"/>
      <c r="E28" s="235" t="s">
        <v>296</v>
      </c>
      <c r="F28" s="356" t="s">
        <v>291</v>
      </c>
      <c r="G28" s="356" t="s">
        <v>291</v>
      </c>
      <c r="H28" s="356" t="s">
        <v>232</v>
      </c>
      <c r="I28" s="220" t="s">
        <v>291</v>
      </c>
      <c r="J28" s="220" t="s">
        <v>291</v>
      </c>
      <c r="K28" s="179" t="s">
        <v>291</v>
      </c>
      <c r="L28" s="179" t="s">
        <v>291</v>
      </c>
      <c r="M28" s="179" t="s">
        <v>291</v>
      </c>
    </row>
    <row r="29" spans="1:14" s="218" customFormat="1" ht="30" customHeight="1" x14ac:dyDescent="0.25">
      <c r="A29" s="484" t="s">
        <v>28</v>
      </c>
      <c r="B29" s="484" t="s">
        <v>21</v>
      </c>
      <c r="C29" s="484" t="s">
        <v>270</v>
      </c>
      <c r="D29" s="485" t="s">
        <v>269</v>
      </c>
      <c r="E29" s="486" t="s">
        <v>484</v>
      </c>
      <c r="F29" s="183" t="s">
        <v>265</v>
      </c>
      <c r="G29" s="184" t="s">
        <v>292</v>
      </c>
      <c r="H29" s="217">
        <v>64.400000000000006</v>
      </c>
      <c r="I29" s="184">
        <v>0</v>
      </c>
      <c r="J29" s="184">
        <v>0</v>
      </c>
      <c r="K29" s="482">
        <v>4553.4799999999996</v>
      </c>
      <c r="L29" s="482">
        <v>0</v>
      </c>
      <c r="M29" s="482">
        <v>0</v>
      </c>
    </row>
    <row r="30" spans="1:14" s="218" customFormat="1" ht="30" customHeight="1" x14ac:dyDescent="0.25">
      <c r="A30" s="484"/>
      <c r="B30" s="484"/>
      <c r="C30" s="484"/>
      <c r="D30" s="485"/>
      <c r="E30" s="494"/>
      <c r="F30" s="183" t="s">
        <v>264</v>
      </c>
      <c r="G30" s="184" t="s">
        <v>263</v>
      </c>
      <c r="H30" s="219">
        <v>4</v>
      </c>
      <c r="I30" s="219">
        <v>0</v>
      </c>
      <c r="J30" s="219">
        <v>0</v>
      </c>
      <c r="K30" s="483"/>
      <c r="L30" s="483"/>
      <c r="M30" s="483"/>
    </row>
    <row r="31" spans="1:14" s="218" customFormat="1" ht="30" customHeight="1" x14ac:dyDescent="0.25">
      <c r="A31" s="484"/>
      <c r="B31" s="484"/>
      <c r="C31" s="484"/>
      <c r="D31" s="485"/>
      <c r="E31" s="235" t="s">
        <v>295</v>
      </c>
      <c r="F31" s="356" t="s">
        <v>291</v>
      </c>
      <c r="G31" s="356" t="s">
        <v>291</v>
      </c>
      <c r="H31" s="356" t="s">
        <v>73</v>
      </c>
      <c r="I31" s="220" t="s">
        <v>291</v>
      </c>
      <c r="J31" s="220" t="s">
        <v>291</v>
      </c>
      <c r="K31" s="179" t="s">
        <v>291</v>
      </c>
      <c r="L31" s="179" t="s">
        <v>291</v>
      </c>
      <c r="M31" s="179" t="s">
        <v>291</v>
      </c>
    </row>
    <row r="32" spans="1:14" s="218" customFormat="1" ht="30" customHeight="1" x14ac:dyDescent="0.25">
      <c r="A32" s="484"/>
      <c r="B32" s="484"/>
      <c r="C32" s="484"/>
      <c r="D32" s="485"/>
      <c r="E32" s="235" t="s">
        <v>296</v>
      </c>
      <c r="F32" s="356" t="s">
        <v>291</v>
      </c>
      <c r="G32" s="356" t="s">
        <v>291</v>
      </c>
      <c r="H32" s="356" t="s">
        <v>59</v>
      </c>
      <c r="I32" s="220" t="s">
        <v>291</v>
      </c>
      <c r="J32" s="220" t="s">
        <v>291</v>
      </c>
      <c r="K32" s="179" t="s">
        <v>291</v>
      </c>
      <c r="L32" s="179" t="s">
        <v>291</v>
      </c>
      <c r="M32" s="179" t="s">
        <v>291</v>
      </c>
    </row>
    <row r="33" spans="1:13" s="218" customFormat="1" ht="30" customHeight="1" x14ac:dyDescent="0.25">
      <c r="A33" s="484" t="s">
        <v>28</v>
      </c>
      <c r="B33" s="484" t="s">
        <v>220</v>
      </c>
      <c r="C33" s="484" t="s">
        <v>270</v>
      </c>
      <c r="D33" s="485" t="s">
        <v>269</v>
      </c>
      <c r="E33" s="486" t="s">
        <v>483</v>
      </c>
      <c r="F33" s="183" t="s">
        <v>265</v>
      </c>
      <c r="G33" s="184" t="s">
        <v>292</v>
      </c>
      <c r="H33" s="217">
        <v>16.399999999999999</v>
      </c>
      <c r="I33" s="184">
        <v>0</v>
      </c>
      <c r="J33" s="184">
        <v>0</v>
      </c>
      <c r="K33" s="482">
        <v>2065.6</v>
      </c>
      <c r="L33" s="482">
        <v>0</v>
      </c>
      <c r="M33" s="482">
        <v>0</v>
      </c>
    </row>
    <row r="34" spans="1:13" s="218" customFormat="1" ht="30" customHeight="1" x14ac:dyDescent="0.25">
      <c r="A34" s="484"/>
      <c r="B34" s="484"/>
      <c r="C34" s="484"/>
      <c r="D34" s="485"/>
      <c r="E34" s="494"/>
      <c r="F34" s="183" t="s">
        <v>264</v>
      </c>
      <c r="G34" s="184" t="s">
        <v>263</v>
      </c>
      <c r="H34" s="219">
        <v>3</v>
      </c>
      <c r="I34" s="184">
        <v>0</v>
      </c>
      <c r="J34" s="184">
        <v>0</v>
      </c>
      <c r="K34" s="483"/>
      <c r="L34" s="483"/>
      <c r="M34" s="483"/>
    </row>
    <row r="35" spans="1:13" s="218" customFormat="1" ht="30" customHeight="1" x14ac:dyDescent="0.25">
      <c r="A35" s="484"/>
      <c r="B35" s="484"/>
      <c r="C35" s="484"/>
      <c r="D35" s="485"/>
      <c r="E35" s="235" t="s">
        <v>295</v>
      </c>
      <c r="F35" s="356" t="s">
        <v>291</v>
      </c>
      <c r="G35" s="356" t="s">
        <v>291</v>
      </c>
      <c r="H35" s="356" t="s">
        <v>38</v>
      </c>
      <c r="I35" s="220" t="s">
        <v>291</v>
      </c>
      <c r="J35" s="220" t="s">
        <v>291</v>
      </c>
      <c r="K35" s="179" t="s">
        <v>291</v>
      </c>
      <c r="L35" s="179" t="s">
        <v>291</v>
      </c>
      <c r="M35" s="179" t="s">
        <v>291</v>
      </c>
    </row>
    <row r="36" spans="1:13" s="218" customFormat="1" ht="30" customHeight="1" x14ac:dyDescent="0.25">
      <c r="A36" s="484"/>
      <c r="B36" s="484"/>
      <c r="C36" s="484"/>
      <c r="D36" s="485"/>
      <c r="E36" s="235" t="s">
        <v>296</v>
      </c>
      <c r="F36" s="356" t="s">
        <v>291</v>
      </c>
      <c r="G36" s="356" t="s">
        <v>291</v>
      </c>
      <c r="H36" s="356" t="s">
        <v>232</v>
      </c>
      <c r="I36" s="220" t="s">
        <v>291</v>
      </c>
      <c r="J36" s="220" t="s">
        <v>291</v>
      </c>
      <c r="K36" s="179" t="s">
        <v>291</v>
      </c>
      <c r="L36" s="179" t="s">
        <v>291</v>
      </c>
      <c r="M36" s="179" t="s">
        <v>291</v>
      </c>
    </row>
    <row r="37" spans="1:13" s="218" customFormat="1" ht="30" customHeight="1" x14ac:dyDescent="0.25">
      <c r="A37" s="484" t="s">
        <v>28</v>
      </c>
      <c r="B37" s="484" t="s">
        <v>220</v>
      </c>
      <c r="C37" s="484" t="s">
        <v>270</v>
      </c>
      <c r="D37" s="485" t="s">
        <v>269</v>
      </c>
      <c r="E37" s="486" t="s">
        <v>298</v>
      </c>
      <c r="F37" s="183" t="s">
        <v>265</v>
      </c>
      <c r="G37" s="184" t="s">
        <v>292</v>
      </c>
      <c r="H37" s="217">
        <v>43.3</v>
      </c>
      <c r="I37" s="184">
        <v>0</v>
      </c>
      <c r="J37" s="184">
        <v>0</v>
      </c>
      <c r="K37" s="482">
        <v>5870</v>
      </c>
      <c r="L37" s="482">
        <v>0</v>
      </c>
      <c r="M37" s="482">
        <v>0</v>
      </c>
    </row>
    <row r="38" spans="1:13" s="218" customFormat="1" ht="30" customHeight="1" x14ac:dyDescent="0.25">
      <c r="A38" s="484"/>
      <c r="B38" s="484"/>
      <c r="C38" s="484"/>
      <c r="D38" s="485"/>
      <c r="E38" s="494"/>
      <c r="F38" s="183" t="s">
        <v>264</v>
      </c>
      <c r="G38" s="184" t="s">
        <v>263</v>
      </c>
      <c r="H38" s="219">
        <v>4</v>
      </c>
      <c r="I38" s="184">
        <v>0</v>
      </c>
      <c r="J38" s="184">
        <v>0</v>
      </c>
      <c r="K38" s="483"/>
      <c r="L38" s="483"/>
      <c r="M38" s="483"/>
    </row>
    <row r="39" spans="1:13" s="218" customFormat="1" ht="30" customHeight="1" x14ac:dyDescent="0.25">
      <c r="A39" s="484"/>
      <c r="B39" s="484"/>
      <c r="C39" s="484"/>
      <c r="D39" s="485"/>
      <c r="E39" s="235" t="s">
        <v>295</v>
      </c>
      <c r="F39" s="356" t="s">
        <v>291</v>
      </c>
      <c r="G39" s="356" t="s">
        <v>291</v>
      </c>
      <c r="H39" s="356" t="s">
        <v>73</v>
      </c>
      <c r="I39" s="220" t="s">
        <v>291</v>
      </c>
      <c r="J39" s="220" t="s">
        <v>291</v>
      </c>
      <c r="K39" s="179" t="s">
        <v>291</v>
      </c>
      <c r="L39" s="179" t="s">
        <v>291</v>
      </c>
      <c r="M39" s="179" t="s">
        <v>291</v>
      </c>
    </row>
    <row r="40" spans="1:13" s="218" customFormat="1" ht="30" customHeight="1" x14ac:dyDescent="0.25">
      <c r="A40" s="484"/>
      <c r="B40" s="484"/>
      <c r="C40" s="484"/>
      <c r="D40" s="485"/>
      <c r="E40" s="235" t="s">
        <v>296</v>
      </c>
      <c r="F40" s="356" t="s">
        <v>291</v>
      </c>
      <c r="G40" s="356" t="s">
        <v>291</v>
      </c>
      <c r="H40" s="356" t="s">
        <v>59</v>
      </c>
      <c r="I40" s="220" t="s">
        <v>291</v>
      </c>
      <c r="J40" s="220" t="s">
        <v>291</v>
      </c>
      <c r="K40" s="179" t="s">
        <v>291</v>
      </c>
      <c r="L40" s="179" t="s">
        <v>291</v>
      </c>
      <c r="M40" s="179" t="s">
        <v>291</v>
      </c>
    </row>
    <row r="41" spans="1:13" s="218" customFormat="1" ht="30" customHeight="1" x14ac:dyDescent="0.25">
      <c r="A41" s="484" t="s">
        <v>28</v>
      </c>
      <c r="B41" s="484" t="s">
        <v>220</v>
      </c>
      <c r="C41" s="484" t="s">
        <v>270</v>
      </c>
      <c r="D41" s="485" t="s">
        <v>269</v>
      </c>
      <c r="E41" s="486" t="s">
        <v>482</v>
      </c>
      <c r="F41" s="183" t="s">
        <v>265</v>
      </c>
      <c r="G41" s="184" t="s">
        <v>292</v>
      </c>
      <c r="H41" s="217">
        <v>37.6</v>
      </c>
      <c r="I41" s="184">
        <v>0</v>
      </c>
      <c r="J41" s="184">
        <v>0</v>
      </c>
      <c r="K41" s="482">
        <v>4648.2</v>
      </c>
      <c r="L41" s="482">
        <v>0</v>
      </c>
      <c r="M41" s="482">
        <v>0</v>
      </c>
    </row>
    <row r="42" spans="1:13" s="218" customFormat="1" ht="30" customHeight="1" x14ac:dyDescent="0.25">
      <c r="A42" s="484"/>
      <c r="B42" s="484"/>
      <c r="C42" s="484"/>
      <c r="D42" s="485"/>
      <c r="E42" s="494"/>
      <c r="F42" s="183" t="s">
        <v>264</v>
      </c>
      <c r="G42" s="184" t="s">
        <v>263</v>
      </c>
      <c r="H42" s="219">
        <v>2</v>
      </c>
      <c r="I42" s="184">
        <v>0</v>
      </c>
      <c r="J42" s="184">
        <v>0</v>
      </c>
      <c r="K42" s="483"/>
      <c r="L42" s="483"/>
      <c r="M42" s="483"/>
    </row>
    <row r="43" spans="1:13" s="218" customFormat="1" ht="30" customHeight="1" x14ac:dyDescent="0.25">
      <c r="A43" s="484"/>
      <c r="B43" s="484"/>
      <c r="C43" s="484"/>
      <c r="D43" s="485"/>
      <c r="E43" s="235" t="s">
        <v>295</v>
      </c>
      <c r="F43" s="356" t="s">
        <v>291</v>
      </c>
      <c r="G43" s="356" t="s">
        <v>291</v>
      </c>
      <c r="H43" s="356" t="s">
        <v>61</v>
      </c>
      <c r="I43" s="220" t="s">
        <v>291</v>
      </c>
      <c r="J43" s="220" t="s">
        <v>291</v>
      </c>
      <c r="K43" s="179" t="s">
        <v>291</v>
      </c>
      <c r="L43" s="179" t="s">
        <v>291</v>
      </c>
      <c r="M43" s="179" t="s">
        <v>291</v>
      </c>
    </row>
    <row r="44" spans="1:13" s="218" customFormat="1" ht="30" customHeight="1" x14ac:dyDescent="0.25">
      <c r="A44" s="484"/>
      <c r="B44" s="484"/>
      <c r="C44" s="484"/>
      <c r="D44" s="485"/>
      <c r="E44" s="235" t="s">
        <v>296</v>
      </c>
      <c r="F44" s="356" t="s">
        <v>291</v>
      </c>
      <c r="G44" s="356" t="s">
        <v>291</v>
      </c>
      <c r="H44" s="356" t="s">
        <v>61</v>
      </c>
      <c r="I44" s="220" t="s">
        <v>291</v>
      </c>
      <c r="J44" s="220" t="s">
        <v>291</v>
      </c>
      <c r="K44" s="179" t="s">
        <v>291</v>
      </c>
      <c r="L44" s="179" t="s">
        <v>291</v>
      </c>
      <c r="M44" s="179" t="s">
        <v>291</v>
      </c>
    </row>
    <row r="45" spans="1:13" s="218" customFormat="1" ht="30" customHeight="1" x14ac:dyDescent="0.25">
      <c r="A45" s="484" t="s">
        <v>28</v>
      </c>
      <c r="B45" s="484" t="s">
        <v>220</v>
      </c>
      <c r="C45" s="484" t="s">
        <v>270</v>
      </c>
      <c r="D45" s="485" t="s">
        <v>269</v>
      </c>
      <c r="E45" s="486" t="s">
        <v>481</v>
      </c>
      <c r="F45" s="183" t="s">
        <v>265</v>
      </c>
      <c r="G45" s="184" t="s">
        <v>292</v>
      </c>
      <c r="H45" s="217">
        <f>54.4+19.3</f>
        <v>73.7</v>
      </c>
      <c r="I45" s="184">
        <v>0</v>
      </c>
      <c r="J45" s="184">
        <v>0</v>
      </c>
      <c r="K45" s="482">
        <f>9876.395+800</f>
        <v>10676.395</v>
      </c>
      <c r="L45" s="482">
        <v>0</v>
      </c>
      <c r="M45" s="482">
        <v>0</v>
      </c>
    </row>
    <row r="46" spans="1:13" s="218" customFormat="1" ht="30" customHeight="1" x14ac:dyDescent="0.25">
      <c r="A46" s="484"/>
      <c r="B46" s="484"/>
      <c r="C46" s="484"/>
      <c r="D46" s="485"/>
      <c r="E46" s="494"/>
      <c r="F46" s="183" t="s">
        <v>264</v>
      </c>
      <c r="G46" s="184" t="s">
        <v>263</v>
      </c>
      <c r="H46" s="219">
        <v>5</v>
      </c>
      <c r="I46" s="184">
        <v>0</v>
      </c>
      <c r="J46" s="184">
        <v>0</v>
      </c>
      <c r="K46" s="483"/>
      <c r="L46" s="483"/>
      <c r="M46" s="483"/>
    </row>
    <row r="47" spans="1:13" s="218" customFormat="1" ht="30" customHeight="1" x14ac:dyDescent="0.25">
      <c r="A47" s="484"/>
      <c r="B47" s="484"/>
      <c r="C47" s="484"/>
      <c r="D47" s="485"/>
      <c r="E47" s="235" t="s">
        <v>295</v>
      </c>
      <c r="F47" s="356" t="s">
        <v>291</v>
      </c>
      <c r="G47" s="356" t="s">
        <v>291</v>
      </c>
      <c r="H47" s="356" t="s">
        <v>38</v>
      </c>
      <c r="I47" s="220" t="s">
        <v>291</v>
      </c>
      <c r="J47" s="220" t="s">
        <v>291</v>
      </c>
      <c r="K47" s="179" t="s">
        <v>291</v>
      </c>
      <c r="L47" s="179" t="s">
        <v>291</v>
      </c>
      <c r="M47" s="179" t="s">
        <v>291</v>
      </c>
    </row>
    <row r="48" spans="1:13" s="218" customFormat="1" ht="30" customHeight="1" x14ac:dyDescent="0.25">
      <c r="A48" s="484"/>
      <c r="B48" s="484"/>
      <c r="C48" s="484"/>
      <c r="D48" s="485"/>
      <c r="E48" s="235" t="s">
        <v>296</v>
      </c>
      <c r="F48" s="356" t="s">
        <v>291</v>
      </c>
      <c r="G48" s="356" t="s">
        <v>291</v>
      </c>
      <c r="H48" s="356" t="s">
        <v>232</v>
      </c>
      <c r="I48" s="220" t="s">
        <v>291</v>
      </c>
      <c r="J48" s="220" t="s">
        <v>291</v>
      </c>
      <c r="K48" s="179" t="s">
        <v>291</v>
      </c>
      <c r="L48" s="179" t="s">
        <v>291</v>
      </c>
      <c r="M48" s="179" t="s">
        <v>291</v>
      </c>
    </row>
    <row r="49" spans="1:13" ht="30" customHeight="1" x14ac:dyDescent="0.25">
      <c r="A49" s="484" t="s">
        <v>28</v>
      </c>
      <c r="B49" s="484" t="s">
        <v>220</v>
      </c>
      <c r="C49" s="484" t="s">
        <v>270</v>
      </c>
      <c r="D49" s="485" t="s">
        <v>269</v>
      </c>
      <c r="E49" s="486" t="s">
        <v>299</v>
      </c>
      <c r="F49" s="183" t="s">
        <v>265</v>
      </c>
      <c r="G49" s="184" t="s">
        <v>292</v>
      </c>
      <c r="H49" s="217">
        <v>1026.0999999999999</v>
      </c>
      <c r="I49" s="184">
        <v>0</v>
      </c>
      <c r="J49" s="184">
        <v>0</v>
      </c>
      <c r="K49" s="482">
        <v>54408.11</v>
      </c>
      <c r="L49" s="482">
        <v>0</v>
      </c>
      <c r="M49" s="482">
        <v>0</v>
      </c>
    </row>
    <row r="50" spans="1:13" ht="30" customHeight="1" x14ac:dyDescent="0.25">
      <c r="A50" s="484"/>
      <c r="B50" s="484"/>
      <c r="C50" s="484"/>
      <c r="D50" s="485"/>
      <c r="E50" s="494"/>
      <c r="F50" s="183" t="s">
        <v>264</v>
      </c>
      <c r="G50" s="184" t="s">
        <v>263</v>
      </c>
      <c r="H50" s="219">
        <v>57</v>
      </c>
      <c r="I50" s="184">
        <v>0</v>
      </c>
      <c r="J50" s="184">
        <v>0</v>
      </c>
      <c r="K50" s="495"/>
      <c r="L50" s="483"/>
      <c r="M50" s="483"/>
    </row>
    <row r="51" spans="1:13" ht="30" customHeight="1" x14ac:dyDescent="0.25">
      <c r="A51" s="484"/>
      <c r="B51" s="484"/>
      <c r="C51" s="484"/>
      <c r="D51" s="485"/>
      <c r="E51" s="235" t="s">
        <v>268</v>
      </c>
      <c r="F51" s="356" t="s">
        <v>291</v>
      </c>
      <c r="G51" s="356" t="s">
        <v>291</v>
      </c>
      <c r="H51" s="356" t="s">
        <v>231</v>
      </c>
      <c r="I51" s="220" t="s">
        <v>291</v>
      </c>
      <c r="J51" s="220" t="s">
        <v>291</v>
      </c>
      <c r="K51" s="179" t="s">
        <v>291</v>
      </c>
      <c r="L51" s="179" t="s">
        <v>291</v>
      </c>
      <c r="M51" s="179" t="s">
        <v>291</v>
      </c>
    </row>
    <row r="52" spans="1:13" ht="30" customHeight="1" x14ac:dyDescent="0.25">
      <c r="A52" s="484"/>
      <c r="B52" s="484"/>
      <c r="C52" s="484"/>
      <c r="D52" s="485"/>
      <c r="E52" s="235" t="s">
        <v>267</v>
      </c>
      <c r="F52" s="356" t="s">
        <v>291</v>
      </c>
      <c r="G52" s="356" t="s">
        <v>291</v>
      </c>
      <c r="H52" s="356" t="s">
        <v>39</v>
      </c>
      <c r="I52" s="220" t="s">
        <v>291</v>
      </c>
      <c r="J52" s="220" t="s">
        <v>291</v>
      </c>
      <c r="K52" s="179" t="s">
        <v>291</v>
      </c>
      <c r="L52" s="179" t="s">
        <v>291</v>
      </c>
      <c r="M52" s="179" t="s">
        <v>291</v>
      </c>
    </row>
    <row r="53" spans="1:13" ht="30" customHeight="1" x14ac:dyDescent="0.25">
      <c r="A53" s="484"/>
      <c r="B53" s="484"/>
      <c r="C53" s="484"/>
      <c r="D53" s="485"/>
      <c r="E53" s="214" t="s">
        <v>300</v>
      </c>
      <c r="F53" s="356" t="s">
        <v>291</v>
      </c>
      <c r="G53" s="356" t="s">
        <v>291</v>
      </c>
      <c r="H53" s="356" t="s">
        <v>39</v>
      </c>
      <c r="I53" s="220" t="s">
        <v>291</v>
      </c>
      <c r="J53" s="220" t="s">
        <v>291</v>
      </c>
      <c r="K53" s="179" t="s">
        <v>291</v>
      </c>
      <c r="L53" s="179" t="s">
        <v>291</v>
      </c>
      <c r="M53" s="179" t="s">
        <v>291</v>
      </c>
    </row>
    <row r="54" spans="1:13" ht="30" customHeight="1" x14ac:dyDescent="0.25">
      <c r="A54" s="484" t="s">
        <v>28</v>
      </c>
      <c r="B54" s="484" t="s">
        <v>220</v>
      </c>
      <c r="C54" s="484" t="s">
        <v>270</v>
      </c>
      <c r="D54" s="485" t="s">
        <v>269</v>
      </c>
      <c r="E54" s="486" t="s">
        <v>480</v>
      </c>
      <c r="F54" s="183" t="s">
        <v>265</v>
      </c>
      <c r="G54" s="184" t="s">
        <v>292</v>
      </c>
      <c r="H54" s="217">
        <v>86.4</v>
      </c>
      <c r="I54" s="184">
        <v>0</v>
      </c>
      <c r="J54" s="184">
        <v>0</v>
      </c>
      <c r="K54" s="482">
        <v>4383.91</v>
      </c>
      <c r="L54" s="482">
        <v>0</v>
      </c>
      <c r="M54" s="482">
        <v>0</v>
      </c>
    </row>
    <row r="55" spans="1:13" ht="30" customHeight="1" x14ac:dyDescent="0.25">
      <c r="A55" s="484"/>
      <c r="B55" s="484"/>
      <c r="C55" s="484"/>
      <c r="D55" s="485"/>
      <c r="E55" s="494"/>
      <c r="F55" s="183" t="s">
        <v>264</v>
      </c>
      <c r="G55" s="184" t="s">
        <v>263</v>
      </c>
      <c r="H55" s="219">
        <v>4</v>
      </c>
      <c r="I55" s="184">
        <v>0</v>
      </c>
      <c r="J55" s="184">
        <v>0</v>
      </c>
      <c r="K55" s="495"/>
      <c r="L55" s="483"/>
      <c r="M55" s="483"/>
    </row>
    <row r="56" spans="1:13" ht="30" customHeight="1" x14ac:dyDescent="0.25">
      <c r="A56" s="484"/>
      <c r="B56" s="484"/>
      <c r="C56" s="484"/>
      <c r="D56" s="485"/>
      <c r="E56" s="235" t="s">
        <v>268</v>
      </c>
      <c r="F56" s="356" t="s">
        <v>291</v>
      </c>
      <c r="G56" s="356" t="s">
        <v>291</v>
      </c>
      <c r="H56" s="356" t="s">
        <v>231</v>
      </c>
      <c r="I56" s="220" t="s">
        <v>291</v>
      </c>
      <c r="J56" s="220" t="s">
        <v>291</v>
      </c>
      <c r="K56" s="179" t="s">
        <v>291</v>
      </c>
      <c r="L56" s="179" t="s">
        <v>291</v>
      </c>
      <c r="M56" s="179" t="s">
        <v>291</v>
      </c>
    </row>
    <row r="57" spans="1:13" ht="30" customHeight="1" x14ac:dyDescent="0.25">
      <c r="A57" s="484"/>
      <c r="B57" s="484"/>
      <c r="C57" s="484"/>
      <c r="D57" s="485"/>
      <c r="E57" s="235" t="s">
        <v>267</v>
      </c>
      <c r="F57" s="356" t="s">
        <v>291</v>
      </c>
      <c r="G57" s="356" t="s">
        <v>291</v>
      </c>
      <c r="H57" s="356" t="s">
        <v>39</v>
      </c>
      <c r="I57" s="220" t="s">
        <v>291</v>
      </c>
      <c r="J57" s="220" t="s">
        <v>291</v>
      </c>
      <c r="K57" s="179" t="s">
        <v>291</v>
      </c>
      <c r="L57" s="179" t="s">
        <v>291</v>
      </c>
      <c r="M57" s="179" t="s">
        <v>291</v>
      </c>
    </row>
    <row r="58" spans="1:13" ht="30" customHeight="1" x14ac:dyDescent="0.25">
      <c r="A58" s="484"/>
      <c r="B58" s="484"/>
      <c r="C58" s="484"/>
      <c r="D58" s="485"/>
      <c r="E58" s="214" t="s">
        <v>300</v>
      </c>
      <c r="F58" s="356" t="s">
        <v>291</v>
      </c>
      <c r="G58" s="356" t="s">
        <v>291</v>
      </c>
      <c r="H58" s="356" t="s">
        <v>39</v>
      </c>
      <c r="I58" s="356" t="s">
        <v>291</v>
      </c>
      <c r="J58" s="355" t="s">
        <v>291</v>
      </c>
      <c r="K58" s="179" t="s">
        <v>291</v>
      </c>
      <c r="L58" s="179" t="s">
        <v>291</v>
      </c>
      <c r="M58" s="179" t="s">
        <v>291</v>
      </c>
    </row>
    <row r="59" spans="1:13" ht="30" customHeight="1" x14ac:dyDescent="0.25">
      <c r="A59" s="484" t="s">
        <v>28</v>
      </c>
      <c r="B59" s="484" t="s">
        <v>220</v>
      </c>
      <c r="C59" s="484" t="s">
        <v>270</v>
      </c>
      <c r="D59" s="485" t="s">
        <v>269</v>
      </c>
      <c r="E59" s="486" t="s">
        <v>479</v>
      </c>
      <c r="F59" s="183" t="s">
        <v>265</v>
      </c>
      <c r="G59" s="184" t="s">
        <v>292</v>
      </c>
      <c r="H59" s="217">
        <v>1244.7</v>
      </c>
      <c r="I59" s="184">
        <v>0</v>
      </c>
      <c r="J59" s="184">
        <v>0</v>
      </c>
      <c r="K59" s="482">
        <v>44105.52</v>
      </c>
      <c r="L59" s="482">
        <v>0</v>
      </c>
      <c r="M59" s="482">
        <v>0</v>
      </c>
    </row>
    <row r="60" spans="1:13" ht="30" customHeight="1" x14ac:dyDescent="0.25">
      <c r="A60" s="484"/>
      <c r="B60" s="484"/>
      <c r="C60" s="484"/>
      <c r="D60" s="485"/>
      <c r="E60" s="494"/>
      <c r="F60" s="183" t="s">
        <v>264</v>
      </c>
      <c r="G60" s="184" t="s">
        <v>263</v>
      </c>
      <c r="H60" s="219">
        <v>55</v>
      </c>
      <c r="I60" s="184">
        <v>0</v>
      </c>
      <c r="J60" s="184">
        <v>0</v>
      </c>
      <c r="K60" s="495"/>
      <c r="L60" s="495"/>
      <c r="M60" s="483"/>
    </row>
    <row r="61" spans="1:13" ht="30" customHeight="1" x14ac:dyDescent="0.25">
      <c r="A61" s="484"/>
      <c r="B61" s="484"/>
      <c r="C61" s="484"/>
      <c r="D61" s="485"/>
      <c r="E61" s="235" t="s">
        <v>268</v>
      </c>
      <c r="F61" s="356" t="s">
        <v>291</v>
      </c>
      <c r="G61" s="356" t="s">
        <v>291</v>
      </c>
      <c r="H61" s="356" t="s">
        <v>231</v>
      </c>
      <c r="I61" s="220" t="s">
        <v>291</v>
      </c>
      <c r="J61" s="220" t="s">
        <v>291</v>
      </c>
      <c r="K61" s="179" t="s">
        <v>291</v>
      </c>
      <c r="L61" s="179" t="s">
        <v>291</v>
      </c>
      <c r="M61" s="179" t="s">
        <v>291</v>
      </c>
    </row>
    <row r="62" spans="1:13" ht="30" customHeight="1" x14ac:dyDescent="0.25">
      <c r="A62" s="484"/>
      <c r="B62" s="484"/>
      <c r="C62" s="484"/>
      <c r="D62" s="485"/>
      <c r="E62" s="235" t="s">
        <v>267</v>
      </c>
      <c r="F62" s="356" t="s">
        <v>291</v>
      </c>
      <c r="G62" s="356" t="s">
        <v>291</v>
      </c>
      <c r="H62" s="356" t="s">
        <v>39</v>
      </c>
      <c r="I62" s="220" t="s">
        <v>291</v>
      </c>
      <c r="J62" s="220" t="s">
        <v>291</v>
      </c>
      <c r="K62" s="179" t="s">
        <v>291</v>
      </c>
      <c r="L62" s="179" t="s">
        <v>291</v>
      </c>
      <c r="M62" s="179" t="s">
        <v>291</v>
      </c>
    </row>
    <row r="63" spans="1:13" ht="30" customHeight="1" x14ac:dyDescent="0.25">
      <c r="A63" s="484"/>
      <c r="B63" s="484"/>
      <c r="C63" s="484"/>
      <c r="D63" s="485"/>
      <c r="E63" s="214" t="s">
        <v>300</v>
      </c>
      <c r="F63" s="356" t="s">
        <v>291</v>
      </c>
      <c r="G63" s="356" t="s">
        <v>291</v>
      </c>
      <c r="H63" s="356" t="s">
        <v>39</v>
      </c>
      <c r="I63" s="356" t="s">
        <v>291</v>
      </c>
      <c r="J63" s="355" t="s">
        <v>291</v>
      </c>
      <c r="K63" s="179" t="s">
        <v>291</v>
      </c>
      <c r="L63" s="179" t="s">
        <v>291</v>
      </c>
      <c r="M63" s="179" t="s">
        <v>291</v>
      </c>
    </row>
    <row r="64" spans="1:13" ht="30" customHeight="1" x14ac:dyDescent="0.25">
      <c r="A64" s="484" t="s">
        <v>28</v>
      </c>
      <c r="B64" s="484" t="s">
        <v>220</v>
      </c>
      <c r="C64" s="484" t="s">
        <v>270</v>
      </c>
      <c r="D64" s="485" t="s">
        <v>269</v>
      </c>
      <c r="E64" s="486" t="s">
        <v>478</v>
      </c>
      <c r="F64" s="183" t="s">
        <v>265</v>
      </c>
      <c r="G64" s="184" t="s">
        <v>292</v>
      </c>
      <c r="H64" s="184">
        <v>0</v>
      </c>
      <c r="I64" s="184">
        <v>109.2</v>
      </c>
      <c r="J64" s="184">
        <v>0</v>
      </c>
      <c r="K64" s="482">
        <v>0</v>
      </c>
      <c r="L64" s="482">
        <v>3800.16</v>
      </c>
      <c r="M64" s="482">
        <v>0</v>
      </c>
    </row>
    <row r="65" spans="1:13" ht="30" customHeight="1" x14ac:dyDescent="0.25">
      <c r="A65" s="484"/>
      <c r="B65" s="484"/>
      <c r="C65" s="484"/>
      <c r="D65" s="485"/>
      <c r="E65" s="494"/>
      <c r="F65" s="183" t="s">
        <v>264</v>
      </c>
      <c r="G65" s="184" t="s">
        <v>263</v>
      </c>
      <c r="H65" s="184">
        <v>0</v>
      </c>
      <c r="I65" s="184">
        <v>4</v>
      </c>
      <c r="J65" s="184">
        <v>0</v>
      </c>
      <c r="K65" s="483"/>
      <c r="L65" s="495"/>
      <c r="M65" s="483"/>
    </row>
    <row r="66" spans="1:13" ht="30" customHeight="1" x14ac:dyDescent="0.25">
      <c r="A66" s="484"/>
      <c r="B66" s="484"/>
      <c r="C66" s="484"/>
      <c r="D66" s="485"/>
      <c r="E66" s="235" t="s">
        <v>268</v>
      </c>
      <c r="F66" s="356" t="s">
        <v>291</v>
      </c>
      <c r="G66" s="356" t="s">
        <v>291</v>
      </c>
      <c r="H66" s="220" t="s">
        <v>291</v>
      </c>
      <c r="I66" s="356" t="s">
        <v>231</v>
      </c>
      <c r="J66" s="220" t="s">
        <v>291</v>
      </c>
      <c r="K66" s="179" t="s">
        <v>291</v>
      </c>
      <c r="L66" s="179" t="s">
        <v>291</v>
      </c>
      <c r="M66" s="179" t="s">
        <v>291</v>
      </c>
    </row>
    <row r="67" spans="1:13" ht="30" customHeight="1" x14ac:dyDescent="0.25">
      <c r="A67" s="484"/>
      <c r="B67" s="484"/>
      <c r="C67" s="484"/>
      <c r="D67" s="485"/>
      <c r="E67" s="235" t="s">
        <v>267</v>
      </c>
      <c r="F67" s="356" t="s">
        <v>291</v>
      </c>
      <c r="G67" s="356" t="s">
        <v>291</v>
      </c>
      <c r="H67" s="220" t="s">
        <v>291</v>
      </c>
      <c r="I67" s="356" t="s">
        <v>39</v>
      </c>
      <c r="J67" s="220" t="s">
        <v>291</v>
      </c>
      <c r="K67" s="179" t="s">
        <v>291</v>
      </c>
      <c r="L67" s="179" t="s">
        <v>291</v>
      </c>
      <c r="M67" s="179" t="s">
        <v>291</v>
      </c>
    </row>
    <row r="68" spans="1:13" ht="30" customHeight="1" x14ac:dyDescent="0.25">
      <c r="A68" s="484"/>
      <c r="B68" s="484"/>
      <c r="C68" s="484"/>
      <c r="D68" s="485"/>
      <c r="E68" s="214" t="s">
        <v>300</v>
      </c>
      <c r="F68" s="356" t="s">
        <v>291</v>
      </c>
      <c r="G68" s="356" t="s">
        <v>291</v>
      </c>
      <c r="H68" s="355" t="s">
        <v>291</v>
      </c>
      <c r="I68" s="356" t="s">
        <v>39</v>
      </c>
      <c r="J68" s="355" t="s">
        <v>291</v>
      </c>
      <c r="K68" s="179" t="s">
        <v>291</v>
      </c>
      <c r="L68" s="179" t="s">
        <v>291</v>
      </c>
      <c r="M68" s="179" t="s">
        <v>291</v>
      </c>
    </row>
    <row r="69" spans="1:13" ht="30" customHeight="1" x14ac:dyDescent="0.25">
      <c r="A69" s="484" t="s">
        <v>28</v>
      </c>
      <c r="B69" s="484" t="s">
        <v>220</v>
      </c>
      <c r="C69" s="484" t="s">
        <v>270</v>
      </c>
      <c r="D69" s="485" t="s">
        <v>269</v>
      </c>
      <c r="E69" s="486" t="s">
        <v>477</v>
      </c>
      <c r="F69" s="183" t="s">
        <v>265</v>
      </c>
      <c r="G69" s="184" t="s">
        <v>292</v>
      </c>
      <c r="H69" s="184">
        <v>0</v>
      </c>
      <c r="I69" s="184">
        <v>74.8</v>
      </c>
      <c r="J69" s="184">
        <v>0</v>
      </c>
      <c r="K69" s="482">
        <v>0</v>
      </c>
      <c r="L69" s="482">
        <v>2623.92</v>
      </c>
      <c r="M69" s="482">
        <v>0</v>
      </c>
    </row>
    <row r="70" spans="1:13" ht="30" customHeight="1" x14ac:dyDescent="0.25">
      <c r="A70" s="484"/>
      <c r="B70" s="484"/>
      <c r="C70" s="484"/>
      <c r="D70" s="485"/>
      <c r="E70" s="494"/>
      <c r="F70" s="183" t="s">
        <v>264</v>
      </c>
      <c r="G70" s="184" t="s">
        <v>263</v>
      </c>
      <c r="H70" s="184">
        <v>0</v>
      </c>
      <c r="I70" s="184">
        <v>5</v>
      </c>
      <c r="J70" s="184">
        <v>0</v>
      </c>
      <c r="K70" s="483"/>
      <c r="L70" s="495"/>
      <c r="M70" s="483"/>
    </row>
    <row r="71" spans="1:13" ht="30" customHeight="1" x14ac:dyDescent="0.25">
      <c r="A71" s="484"/>
      <c r="B71" s="484"/>
      <c r="C71" s="484"/>
      <c r="D71" s="485"/>
      <c r="E71" s="235" t="s">
        <v>268</v>
      </c>
      <c r="F71" s="356" t="s">
        <v>291</v>
      </c>
      <c r="G71" s="356" t="s">
        <v>291</v>
      </c>
      <c r="H71" s="220" t="s">
        <v>291</v>
      </c>
      <c r="I71" s="356" t="s">
        <v>231</v>
      </c>
      <c r="J71" s="220" t="s">
        <v>291</v>
      </c>
      <c r="K71" s="179" t="s">
        <v>291</v>
      </c>
      <c r="L71" s="179" t="s">
        <v>291</v>
      </c>
      <c r="M71" s="179" t="s">
        <v>291</v>
      </c>
    </row>
    <row r="72" spans="1:13" ht="30" customHeight="1" x14ac:dyDescent="0.25">
      <c r="A72" s="484"/>
      <c r="B72" s="484"/>
      <c r="C72" s="484"/>
      <c r="D72" s="485"/>
      <c r="E72" s="235" t="s">
        <v>267</v>
      </c>
      <c r="F72" s="356" t="s">
        <v>291</v>
      </c>
      <c r="G72" s="356" t="s">
        <v>291</v>
      </c>
      <c r="H72" s="220" t="s">
        <v>291</v>
      </c>
      <c r="I72" s="356" t="s">
        <v>39</v>
      </c>
      <c r="J72" s="220" t="s">
        <v>291</v>
      </c>
      <c r="K72" s="179" t="s">
        <v>291</v>
      </c>
      <c r="L72" s="179" t="s">
        <v>291</v>
      </c>
      <c r="M72" s="179" t="s">
        <v>291</v>
      </c>
    </row>
    <row r="73" spans="1:13" ht="30" customHeight="1" x14ac:dyDescent="0.25">
      <c r="A73" s="484"/>
      <c r="B73" s="484"/>
      <c r="C73" s="484"/>
      <c r="D73" s="485"/>
      <c r="E73" s="214" t="s">
        <v>300</v>
      </c>
      <c r="F73" s="356" t="s">
        <v>291</v>
      </c>
      <c r="G73" s="356" t="s">
        <v>291</v>
      </c>
      <c r="H73" s="355" t="s">
        <v>291</v>
      </c>
      <c r="I73" s="356" t="s">
        <v>39</v>
      </c>
      <c r="J73" s="355" t="s">
        <v>291</v>
      </c>
      <c r="K73" s="179" t="s">
        <v>291</v>
      </c>
      <c r="L73" s="179" t="s">
        <v>291</v>
      </c>
      <c r="M73" s="179" t="s">
        <v>291</v>
      </c>
    </row>
    <row r="74" spans="1:13" ht="30" customHeight="1" x14ac:dyDescent="0.25">
      <c r="A74" s="484" t="s">
        <v>28</v>
      </c>
      <c r="B74" s="484" t="s">
        <v>220</v>
      </c>
      <c r="C74" s="484" t="s">
        <v>270</v>
      </c>
      <c r="D74" s="485" t="s">
        <v>269</v>
      </c>
      <c r="E74" s="486" t="s">
        <v>476</v>
      </c>
      <c r="F74" s="183" t="s">
        <v>265</v>
      </c>
      <c r="G74" s="184" t="s">
        <v>292</v>
      </c>
      <c r="H74" s="184">
        <v>0</v>
      </c>
      <c r="I74" s="184">
        <v>274.39999999999998</v>
      </c>
      <c r="J74" s="184">
        <v>0</v>
      </c>
      <c r="K74" s="482">
        <v>0</v>
      </c>
      <c r="L74" s="482">
        <v>9549.1200000000008</v>
      </c>
      <c r="M74" s="482">
        <v>0</v>
      </c>
    </row>
    <row r="75" spans="1:13" ht="30" customHeight="1" x14ac:dyDescent="0.25">
      <c r="A75" s="484"/>
      <c r="B75" s="484"/>
      <c r="C75" s="484"/>
      <c r="D75" s="485"/>
      <c r="E75" s="494"/>
      <c r="F75" s="183" t="s">
        <v>264</v>
      </c>
      <c r="G75" s="184" t="s">
        <v>263</v>
      </c>
      <c r="H75" s="184">
        <v>0</v>
      </c>
      <c r="I75" s="184">
        <v>18</v>
      </c>
      <c r="J75" s="184">
        <v>0</v>
      </c>
      <c r="K75" s="483"/>
      <c r="L75" s="495"/>
      <c r="M75" s="483"/>
    </row>
    <row r="76" spans="1:13" ht="30" customHeight="1" x14ac:dyDescent="0.25">
      <c r="A76" s="484"/>
      <c r="B76" s="484"/>
      <c r="C76" s="484"/>
      <c r="D76" s="485"/>
      <c r="E76" s="235" t="s">
        <v>268</v>
      </c>
      <c r="F76" s="356" t="s">
        <v>291</v>
      </c>
      <c r="G76" s="356" t="s">
        <v>291</v>
      </c>
      <c r="H76" s="220" t="s">
        <v>291</v>
      </c>
      <c r="I76" s="356" t="s">
        <v>231</v>
      </c>
      <c r="J76" s="220" t="s">
        <v>291</v>
      </c>
      <c r="K76" s="179" t="s">
        <v>291</v>
      </c>
      <c r="L76" s="179" t="s">
        <v>291</v>
      </c>
      <c r="M76" s="179" t="s">
        <v>291</v>
      </c>
    </row>
    <row r="77" spans="1:13" ht="30" customHeight="1" x14ac:dyDescent="0.25">
      <c r="A77" s="484"/>
      <c r="B77" s="484"/>
      <c r="C77" s="484"/>
      <c r="D77" s="485"/>
      <c r="E77" s="235" t="s">
        <v>267</v>
      </c>
      <c r="F77" s="356" t="s">
        <v>291</v>
      </c>
      <c r="G77" s="356" t="s">
        <v>291</v>
      </c>
      <c r="H77" s="220" t="s">
        <v>291</v>
      </c>
      <c r="I77" s="356" t="s">
        <v>39</v>
      </c>
      <c r="J77" s="220" t="s">
        <v>291</v>
      </c>
      <c r="K77" s="179" t="s">
        <v>291</v>
      </c>
      <c r="L77" s="179" t="s">
        <v>291</v>
      </c>
      <c r="M77" s="179" t="s">
        <v>291</v>
      </c>
    </row>
    <row r="78" spans="1:13" ht="30" customHeight="1" x14ac:dyDescent="0.25">
      <c r="A78" s="484"/>
      <c r="B78" s="484"/>
      <c r="C78" s="484"/>
      <c r="D78" s="485"/>
      <c r="E78" s="214" t="s">
        <v>300</v>
      </c>
      <c r="F78" s="356" t="s">
        <v>291</v>
      </c>
      <c r="G78" s="356" t="s">
        <v>291</v>
      </c>
      <c r="H78" s="355" t="s">
        <v>291</v>
      </c>
      <c r="I78" s="356" t="s">
        <v>39</v>
      </c>
      <c r="J78" s="355" t="s">
        <v>291</v>
      </c>
      <c r="K78" s="179" t="s">
        <v>291</v>
      </c>
      <c r="L78" s="179" t="s">
        <v>291</v>
      </c>
      <c r="M78" s="179" t="s">
        <v>291</v>
      </c>
    </row>
    <row r="79" spans="1:13" ht="30" customHeight="1" x14ac:dyDescent="0.25">
      <c r="A79" s="484" t="s">
        <v>28</v>
      </c>
      <c r="B79" s="484" t="s">
        <v>220</v>
      </c>
      <c r="C79" s="484" t="s">
        <v>270</v>
      </c>
      <c r="D79" s="485" t="s">
        <v>269</v>
      </c>
      <c r="E79" s="486" t="s">
        <v>475</v>
      </c>
      <c r="F79" s="183" t="s">
        <v>265</v>
      </c>
      <c r="G79" s="184" t="s">
        <v>292</v>
      </c>
      <c r="H79" s="184">
        <v>0</v>
      </c>
      <c r="I79" s="184">
        <v>427.2</v>
      </c>
      <c r="J79" s="184">
        <v>0</v>
      </c>
      <c r="K79" s="482">
        <v>0</v>
      </c>
      <c r="L79" s="482">
        <v>14866.56</v>
      </c>
      <c r="M79" s="482">
        <v>0</v>
      </c>
    </row>
    <row r="80" spans="1:13" ht="30" customHeight="1" x14ac:dyDescent="0.25">
      <c r="A80" s="484"/>
      <c r="B80" s="484"/>
      <c r="C80" s="484"/>
      <c r="D80" s="485"/>
      <c r="E80" s="494"/>
      <c r="F80" s="183" t="s">
        <v>264</v>
      </c>
      <c r="G80" s="184" t="s">
        <v>263</v>
      </c>
      <c r="H80" s="184">
        <v>0</v>
      </c>
      <c r="I80" s="184">
        <v>35</v>
      </c>
      <c r="J80" s="184">
        <v>0</v>
      </c>
      <c r="K80" s="483"/>
      <c r="L80" s="495"/>
      <c r="M80" s="483"/>
    </row>
    <row r="81" spans="1:13" ht="30" customHeight="1" x14ac:dyDescent="0.25">
      <c r="A81" s="484"/>
      <c r="B81" s="484"/>
      <c r="C81" s="484"/>
      <c r="D81" s="485"/>
      <c r="E81" s="235" t="s">
        <v>268</v>
      </c>
      <c r="F81" s="356" t="s">
        <v>291</v>
      </c>
      <c r="G81" s="356" t="s">
        <v>291</v>
      </c>
      <c r="H81" s="220" t="s">
        <v>291</v>
      </c>
      <c r="I81" s="356" t="s">
        <v>231</v>
      </c>
      <c r="J81" s="220" t="s">
        <v>291</v>
      </c>
      <c r="K81" s="179" t="s">
        <v>291</v>
      </c>
      <c r="L81" s="179" t="s">
        <v>291</v>
      </c>
      <c r="M81" s="179" t="s">
        <v>291</v>
      </c>
    </row>
    <row r="82" spans="1:13" ht="30" customHeight="1" x14ac:dyDescent="0.25">
      <c r="A82" s="484"/>
      <c r="B82" s="484"/>
      <c r="C82" s="484"/>
      <c r="D82" s="485"/>
      <c r="E82" s="235" t="s">
        <v>267</v>
      </c>
      <c r="F82" s="356" t="s">
        <v>291</v>
      </c>
      <c r="G82" s="356" t="s">
        <v>291</v>
      </c>
      <c r="H82" s="220" t="s">
        <v>291</v>
      </c>
      <c r="I82" s="356" t="s">
        <v>39</v>
      </c>
      <c r="J82" s="220" t="s">
        <v>291</v>
      </c>
      <c r="K82" s="179" t="s">
        <v>291</v>
      </c>
      <c r="L82" s="179" t="s">
        <v>291</v>
      </c>
      <c r="M82" s="179" t="s">
        <v>291</v>
      </c>
    </row>
    <row r="83" spans="1:13" ht="30" customHeight="1" x14ac:dyDescent="0.25">
      <c r="A83" s="484"/>
      <c r="B83" s="484"/>
      <c r="C83" s="484"/>
      <c r="D83" s="485"/>
      <c r="E83" s="214" t="s">
        <v>300</v>
      </c>
      <c r="F83" s="356" t="s">
        <v>291</v>
      </c>
      <c r="G83" s="356" t="s">
        <v>291</v>
      </c>
      <c r="H83" s="355" t="s">
        <v>291</v>
      </c>
      <c r="I83" s="356" t="s">
        <v>39</v>
      </c>
      <c r="J83" s="355" t="s">
        <v>291</v>
      </c>
      <c r="K83" s="179" t="s">
        <v>291</v>
      </c>
      <c r="L83" s="179" t="s">
        <v>291</v>
      </c>
      <c r="M83" s="179" t="s">
        <v>291</v>
      </c>
    </row>
    <row r="84" spans="1:13" ht="30" customHeight="1" x14ac:dyDescent="0.25">
      <c r="A84" s="484" t="s">
        <v>28</v>
      </c>
      <c r="B84" s="484" t="s">
        <v>220</v>
      </c>
      <c r="C84" s="484" t="s">
        <v>270</v>
      </c>
      <c r="D84" s="485" t="s">
        <v>269</v>
      </c>
      <c r="E84" s="486" t="s">
        <v>474</v>
      </c>
      <c r="F84" s="183" t="s">
        <v>265</v>
      </c>
      <c r="G84" s="184" t="s">
        <v>292</v>
      </c>
      <c r="H84" s="184">
        <v>0</v>
      </c>
      <c r="I84" s="184">
        <v>284.3</v>
      </c>
      <c r="J84" s="184">
        <v>0</v>
      </c>
      <c r="K84" s="482">
        <v>0</v>
      </c>
      <c r="L84" s="482">
        <v>9893.64</v>
      </c>
      <c r="M84" s="482">
        <v>0</v>
      </c>
    </row>
    <row r="85" spans="1:13" ht="30" customHeight="1" x14ac:dyDescent="0.25">
      <c r="A85" s="484"/>
      <c r="B85" s="484"/>
      <c r="C85" s="484"/>
      <c r="D85" s="485"/>
      <c r="E85" s="494"/>
      <c r="F85" s="183" t="s">
        <v>264</v>
      </c>
      <c r="G85" s="184" t="s">
        <v>263</v>
      </c>
      <c r="H85" s="184">
        <v>0</v>
      </c>
      <c r="I85" s="184">
        <v>18</v>
      </c>
      <c r="J85" s="184">
        <v>0</v>
      </c>
      <c r="K85" s="483"/>
      <c r="L85" s="495"/>
      <c r="M85" s="483"/>
    </row>
    <row r="86" spans="1:13" ht="30" customHeight="1" x14ac:dyDescent="0.25">
      <c r="A86" s="484"/>
      <c r="B86" s="484"/>
      <c r="C86" s="484"/>
      <c r="D86" s="485"/>
      <c r="E86" s="235" t="s">
        <v>268</v>
      </c>
      <c r="F86" s="356" t="s">
        <v>291</v>
      </c>
      <c r="G86" s="356" t="s">
        <v>291</v>
      </c>
      <c r="H86" s="220" t="s">
        <v>291</v>
      </c>
      <c r="I86" s="356" t="s">
        <v>231</v>
      </c>
      <c r="J86" s="220" t="s">
        <v>291</v>
      </c>
      <c r="K86" s="179" t="s">
        <v>291</v>
      </c>
      <c r="L86" s="179" t="s">
        <v>291</v>
      </c>
      <c r="M86" s="179" t="s">
        <v>291</v>
      </c>
    </row>
    <row r="87" spans="1:13" ht="30" customHeight="1" x14ac:dyDescent="0.25">
      <c r="A87" s="484"/>
      <c r="B87" s="484"/>
      <c r="C87" s="484"/>
      <c r="D87" s="485"/>
      <c r="E87" s="235" t="s">
        <v>267</v>
      </c>
      <c r="F87" s="356" t="s">
        <v>291</v>
      </c>
      <c r="G87" s="356" t="s">
        <v>291</v>
      </c>
      <c r="H87" s="220" t="s">
        <v>291</v>
      </c>
      <c r="I87" s="356" t="s">
        <v>39</v>
      </c>
      <c r="J87" s="220" t="s">
        <v>291</v>
      </c>
      <c r="K87" s="179" t="s">
        <v>291</v>
      </c>
      <c r="L87" s="179" t="s">
        <v>291</v>
      </c>
      <c r="M87" s="179" t="s">
        <v>291</v>
      </c>
    </row>
    <row r="88" spans="1:13" ht="30" customHeight="1" x14ac:dyDescent="0.25">
      <c r="A88" s="484"/>
      <c r="B88" s="484"/>
      <c r="C88" s="484"/>
      <c r="D88" s="485"/>
      <c r="E88" s="214" t="s">
        <v>300</v>
      </c>
      <c r="F88" s="356" t="s">
        <v>291</v>
      </c>
      <c r="G88" s="356" t="s">
        <v>291</v>
      </c>
      <c r="H88" s="355" t="s">
        <v>291</v>
      </c>
      <c r="I88" s="356" t="s">
        <v>39</v>
      </c>
      <c r="J88" s="355" t="s">
        <v>291</v>
      </c>
      <c r="K88" s="179" t="s">
        <v>291</v>
      </c>
      <c r="L88" s="179" t="s">
        <v>291</v>
      </c>
      <c r="M88" s="179" t="s">
        <v>291</v>
      </c>
    </row>
    <row r="89" spans="1:13" ht="30" customHeight="1" x14ac:dyDescent="0.25">
      <c r="A89" s="484" t="s">
        <v>28</v>
      </c>
      <c r="B89" s="484" t="s">
        <v>220</v>
      </c>
      <c r="C89" s="484" t="s">
        <v>270</v>
      </c>
      <c r="D89" s="485" t="s">
        <v>269</v>
      </c>
      <c r="E89" s="486" t="s">
        <v>473</v>
      </c>
      <c r="F89" s="183" t="s">
        <v>265</v>
      </c>
      <c r="G89" s="184" t="s">
        <v>292</v>
      </c>
      <c r="H89" s="184">
        <v>0</v>
      </c>
      <c r="I89" s="184">
        <v>0</v>
      </c>
      <c r="J89" s="184">
        <v>150.81</v>
      </c>
      <c r="K89" s="482">
        <v>0</v>
      </c>
      <c r="L89" s="482">
        <v>0</v>
      </c>
      <c r="M89" s="482">
        <v>6096.96</v>
      </c>
    </row>
    <row r="90" spans="1:13" ht="30" customHeight="1" x14ac:dyDescent="0.25">
      <c r="A90" s="484"/>
      <c r="B90" s="484"/>
      <c r="C90" s="484"/>
      <c r="D90" s="485"/>
      <c r="E90" s="494"/>
      <c r="F90" s="183" t="s">
        <v>264</v>
      </c>
      <c r="G90" s="184" t="s">
        <v>263</v>
      </c>
      <c r="H90" s="184">
        <v>0</v>
      </c>
      <c r="I90" s="184">
        <v>0</v>
      </c>
      <c r="J90" s="184">
        <v>10</v>
      </c>
      <c r="K90" s="483"/>
      <c r="L90" s="483"/>
      <c r="M90" s="495"/>
    </row>
    <row r="91" spans="1:13" ht="30" customHeight="1" x14ac:dyDescent="0.25">
      <c r="A91" s="484"/>
      <c r="B91" s="484"/>
      <c r="C91" s="484"/>
      <c r="D91" s="485"/>
      <c r="E91" s="235" t="s">
        <v>268</v>
      </c>
      <c r="F91" s="356" t="s">
        <v>291</v>
      </c>
      <c r="G91" s="356" t="s">
        <v>291</v>
      </c>
      <c r="H91" s="220" t="s">
        <v>291</v>
      </c>
      <c r="I91" s="179" t="s">
        <v>291</v>
      </c>
      <c r="J91" s="356" t="s">
        <v>231</v>
      </c>
      <c r="K91" s="179" t="s">
        <v>291</v>
      </c>
      <c r="L91" s="179" t="s">
        <v>291</v>
      </c>
      <c r="M91" s="179" t="s">
        <v>291</v>
      </c>
    </row>
    <row r="92" spans="1:13" ht="30" customHeight="1" x14ac:dyDescent="0.25">
      <c r="A92" s="484"/>
      <c r="B92" s="484"/>
      <c r="C92" s="484"/>
      <c r="D92" s="485"/>
      <c r="E92" s="235" t="s">
        <v>267</v>
      </c>
      <c r="F92" s="356" t="s">
        <v>291</v>
      </c>
      <c r="G92" s="356" t="s">
        <v>291</v>
      </c>
      <c r="H92" s="220" t="s">
        <v>291</v>
      </c>
      <c r="I92" s="179" t="s">
        <v>291</v>
      </c>
      <c r="J92" s="356" t="s">
        <v>39</v>
      </c>
      <c r="K92" s="179" t="s">
        <v>291</v>
      </c>
      <c r="L92" s="179" t="s">
        <v>291</v>
      </c>
      <c r="M92" s="179" t="s">
        <v>291</v>
      </c>
    </row>
    <row r="93" spans="1:13" ht="30" customHeight="1" x14ac:dyDescent="0.25">
      <c r="A93" s="484"/>
      <c r="B93" s="484"/>
      <c r="C93" s="484"/>
      <c r="D93" s="485"/>
      <c r="E93" s="214" t="s">
        <v>300</v>
      </c>
      <c r="F93" s="356" t="s">
        <v>291</v>
      </c>
      <c r="G93" s="356" t="s">
        <v>291</v>
      </c>
      <c r="H93" s="355" t="s">
        <v>291</v>
      </c>
      <c r="I93" s="179" t="s">
        <v>291</v>
      </c>
      <c r="J93" s="356" t="s">
        <v>39</v>
      </c>
      <c r="K93" s="179" t="s">
        <v>291</v>
      </c>
      <c r="L93" s="179" t="s">
        <v>291</v>
      </c>
      <c r="M93" s="179" t="s">
        <v>291</v>
      </c>
    </row>
    <row r="94" spans="1:13" ht="30" customHeight="1" x14ac:dyDescent="0.25">
      <c r="A94" s="484" t="s">
        <v>28</v>
      </c>
      <c r="B94" s="484" t="s">
        <v>220</v>
      </c>
      <c r="C94" s="484" t="s">
        <v>270</v>
      </c>
      <c r="D94" s="485" t="s">
        <v>269</v>
      </c>
      <c r="E94" s="486" t="s">
        <v>472</v>
      </c>
      <c r="F94" s="183" t="s">
        <v>265</v>
      </c>
      <c r="G94" s="184" t="s">
        <v>292</v>
      </c>
      <c r="H94" s="184">
        <v>0</v>
      </c>
      <c r="I94" s="184">
        <v>0</v>
      </c>
      <c r="J94" s="184">
        <v>275.39999999999998</v>
      </c>
      <c r="K94" s="482">
        <v>0</v>
      </c>
      <c r="L94" s="482">
        <v>0</v>
      </c>
      <c r="M94" s="482">
        <v>9583.92</v>
      </c>
    </row>
    <row r="95" spans="1:13" ht="30" customHeight="1" x14ac:dyDescent="0.25">
      <c r="A95" s="484"/>
      <c r="B95" s="484"/>
      <c r="C95" s="484"/>
      <c r="D95" s="485"/>
      <c r="E95" s="494"/>
      <c r="F95" s="183" t="s">
        <v>264</v>
      </c>
      <c r="G95" s="184" t="s">
        <v>263</v>
      </c>
      <c r="H95" s="184">
        <v>0</v>
      </c>
      <c r="I95" s="184">
        <v>0</v>
      </c>
      <c r="J95" s="184">
        <v>10</v>
      </c>
      <c r="K95" s="483"/>
      <c r="L95" s="495"/>
      <c r="M95" s="495"/>
    </row>
    <row r="96" spans="1:13" ht="30" customHeight="1" x14ac:dyDescent="0.25">
      <c r="A96" s="484"/>
      <c r="B96" s="484"/>
      <c r="C96" s="484"/>
      <c r="D96" s="485"/>
      <c r="E96" s="235" t="s">
        <v>268</v>
      </c>
      <c r="F96" s="356" t="s">
        <v>291</v>
      </c>
      <c r="G96" s="356" t="s">
        <v>291</v>
      </c>
      <c r="H96" s="220" t="s">
        <v>291</v>
      </c>
      <c r="I96" s="356" t="s">
        <v>291</v>
      </c>
      <c r="J96" s="220" t="s">
        <v>231</v>
      </c>
      <c r="K96" s="179" t="s">
        <v>291</v>
      </c>
      <c r="L96" s="179" t="s">
        <v>291</v>
      </c>
      <c r="M96" s="179" t="s">
        <v>291</v>
      </c>
    </row>
    <row r="97" spans="1:13" ht="30" customHeight="1" x14ac:dyDescent="0.25">
      <c r="A97" s="484"/>
      <c r="B97" s="484"/>
      <c r="C97" s="484"/>
      <c r="D97" s="485"/>
      <c r="E97" s="235" t="s">
        <v>267</v>
      </c>
      <c r="F97" s="356" t="s">
        <v>291</v>
      </c>
      <c r="G97" s="356" t="s">
        <v>291</v>
      </c>
      <c r="H97" s="220" t="s">
        <v>291</v>
      </c>
      <c r="I97" s="356" t="s">
        <v>291</v>
      </c>
      <c r="J97" s="220" t="s">
        <v>39</v>
      </c>
      <c r="K97" s="179" t="s">
        <v>291</v>
      </c>
      <c r="L97" s="179" t="s">
        <v>291</v>
      </c>
      <c r="M97" s="179" t="s">
        <v>291</v>
      </c>
    </row>
    <row r="98" spans="1:13" ht="30" customHeight="1" x14ac:dyDescent="0.25">
      <c r="A98" s="484"/>
      <c r="B98" s="484"/>
      <c r="C98" s="484"/>
      <c r="D98" s="485"/>
      <c r="E98" s="214" t="s">
        <v>300</v>
      </c>
      <c r="F98" s="356" t="s">
        <v>291</v>
      </c>
      <c r="G98" s="356" t="s">
        <v>291</v>
      </c>
      <c r="H98" s="355" t="s">
        <v>291</v>
      </c>
      <c r="I98" s="356" t="s">
        <v>291</v>
      </c>
      <c r="J98" s="355" t="s">
        <v>39</v>
      </c>
      <c r="K98" s="179" t="s">
        <v>291</v>
      </c>
      <c r="L98" s="179" t="s">
        <v>291</v>
      </c>
      <c r="M98" s="179" t="s">
        <v>291</v>
      </c>
    </row>
    <row r="99" spans="1:13" ht="30" customHeight="1" x14ac:dyDescent="0.25">
      <c r="A99" s="484" t="s">
        <v>28</v>
      </c>
      <c r="B99" s="484" t="s">
        <v>220</v>
      </c>
      <c r="C99" s="484" t="s">
        <v>270</v>
      </c>
      <c r="D99" s="485" t="s">
        <v>269</v>
      </c>
      <c r="E99" s="486" t="s">
        <v>471</v>
      </c>
      <c r="F99" s="183" t="s">
        <v>265</v>
      </c>
      <c r="G99" s="184" t="s">
        <v>292</v>
      </c>
      <c r="H99" s="184">
        <v>0</v>
      </c>
      <c r="I99" s="184">
        <v>0</v>
      </c>
      <c r="J99" s="184">
        <v>277.39999999999998</v>
      </c>
      <c r="K99" s="482">
        <v>0</v>
      </c>
      <c r="L99" s="482">
        <v>0</v>
      </c>
      <c r="M99" s="482">
        <v>9653.52</v>
      </c>
    </row>
    <row r="100" spans="1:13" ht="30" customHeight="1" x14ac:dyDescent="0.25">
      <c r="A100" s="484"/>
      <c r="B100" s="484"/>
      <c r="C100" s="484"/>
      <c r="D100" s="485"/>
      <c r="E100" s="494"/>
      <c r="F100" s="183" t="s">
        <v>264</v>
      </c>
      <c r="G100" s="184" t="s">
        <v>263</v>
      </c>
      <c r="H100" s="184">
        <v>0</v>
      </c>
      <c r="I100" s="184">
        <v>0</v>
      </c>
      <c r="J100" s="184">
        <v>17</v>
      </c>
      <c r="K100" s="483"/>
      <c r="L100" s="495"/>
      <c r="M100" s="495"/>
    </row>
    <row r="101" spans="1:13" ht="30" customHeight="1" x14ac:dyDescent="0.25">
      <c r="A101" s="484"/>
      <c r="B101" s="484"/>
      <c r="C101" s="484"/>
      <c r="D101" s="485"/>
      <c r="E101" s="235" t="s">
        <v>268</v>
      </c>
      <c r="F101" s="356" t="s">
        <v>291</v>
      </c>
      <c r="G101" s="356" t="s">
        <v>291</v>
      </c>
      <c r="H101" s="220" t="s">
        <v>291</v>
      </c>
      <c r="I101" s="356" t="s">
        <v>291</v>
      </c>
      <c r="J101" s="220" t="s">
        <v>231</v>
      </c>
      <c r="K101" s="179" t="s">
        <v>291</v>
      </c>
      <c r="L101" s="179" t="s">
        <v>291</v>
      </c>
      <c r="M101" s="179" t="s">
        <v>291</v>
      </c>
    </row>
    <row r="102" spans="1:13" ht="30" customHeight="1" x14ac:dyDescent="0.25">
      <c r="A102" s="484"/>
      <c r="B102" s="484"/>
      <c r="C102" s="484"/>
      <c r="D102" s="485"/>
      <c r="E102" s="235" t="s">
        <v>267</v>
      </c>
      <c r="F102" s="356" t="s">
        <v>291</v>
      </c>
      <c r="G102" s="356" t="s">
        <v>291</v>
      </c>
      <c r="H102" s="220" t="s">
        <v>291</v>
      </c>
      <c r="I102" s="356" t="s">
        <v>291</v>
      </c>
      <c r="J102" s="220" t="s">
        <v>39</v>
      </c>
      <c r="K102" s="179" t="s">
        <v>291</v>
      </c>
      <c r="L102" s="179" t="s">
        <v>291</v>
      </c>
      <c r="M102" s="179" t="s">
        <v>291</v>
      </c>
    </row>
    <row r="103" spans="1:13" ht="30" customHeight="1" x14ac:dyDescent="0.25">
      <c r="A103" s="484"/>
      <c r="B103" s="484"/>
      <c r="C103" s="484"/>
      <c r="D103" s="485"/>
      <c r="E103" s="214" t="s">
        <v>300</v>
      </c>
      <c r="F103" s="356" t="s">
        <v>291</v>
      </c>
      <c r="G103" s="356" t="s">
        <v>291</v>
      </c>
      <c r="H103" s="355" t="s">
        <v>291</v>
      </c>
      <c r="I103" s="356" t="s">
        <v>291</v>
      </c>
      <c r="J103" s="355" t="s">
        <v>39</v>
      </c>
      <c r="K103" s="179" t="s">
        <v>291</v>
      </c>
      <c r="L103" s="179" t="s">
        <v>291</v>
      </c>
      <c r="M103" s="179" t="s">
        <v>291</v>
      </c>
    </row>
    <row r="104" spans="1:13" ht="30" customHeight="1" x14ac:dyDescent="0.25">
      <c r="A104" s="484" t="s">
        <v>28</v>
      </c>
      <c r="B104" s="484" t="s">
        <v>220</v>
      </c>
      <c r="C104" s="484" t="s">
        <v>270</v>
      </c>
      <c r="D104" s="485" t="s">
        <v>269</v>
      </c>
      <c r="E104" s="486" t="s">
        <v>470</v>
      </c>
      <c r="F104" s="183" t="s">
        <v>265</v>
      </c>
      <c r="G104" s="184" t="s">
        <v>292</v>
      </c>
      <c r="H104" s="184">
        <v>0</v>
      </c>
      <c r="I104" s="184">
        <v>0</v>
      </c>
      <c r="J104" s="184">
        <v>324.60000000000002</v>
      </c>
      <c r="K104" s="482">
        <v>0</v>
      </c>
      <c r="L104" s="482">
        <v>0</v>
      </c>
      <c r="M104" s="482">
        <v>11296.08</v>
      </c>
    </row>
    <row r="105" spans="1:13" ht="30" customHeight="1" x14ac:dyDescent="0.25">
      <c r="A105" s="484"/>
      <c r="B105" s="484"/>
      <c r="C105" s="484"/>
      <c r="D105" s="485"/>
      <c r="E105" s="494"/>
      <c r="F105" s="183" t="s">
        <v>264</v>
      </c>
      <c r="G105" s="184" t="s">
        <v>263</v>
      </c>
      <c r="H105" s="184">
        <v>0</v>
      </c>
      <c r="I105" s="184">
        <v>0</v>
      </c>
      <c r="J105" s="184">
        <v>22</v>
      </c>
      <c r="K105" s="483"/>
      <c r="L105" s="495"/>
      <c r="M105" s="495"/>
    </row>
    <row r="106" spans="1:13" ht="30" customHeight="1" x14ac:dyDescent="0.25">
      <c r="A106" s="484"/>
      <c r="B106" s="484"/>
      <c r="C106" s="484"/>
      <c r="D106" s="485"/>
      <c r="E106" s="235" t="s">
        <v>268</v>
      </c>
      <c r="F106" s="356" t="s">
        <v>291</v>
      </c>
      <c r="G106" s="356" t="s">
        <v>291</v>
      </c>
      <c r="H106" s="220" t="s">
        <v>291</v>
      </c>
      <c r="I106" s="356" t="s">
        <v>291</v>
      </c>
      <c r="J106" s="220" t="s">
        <v>231</v>
      </c>
      <c r="K106" s="179" t="s">
        <v>291</v>
      </c>
      <c r="L106" s="179" t="s">
        <v>291</v>
      </c>
      <c r="M106" s="179" t="s">
        <v>291</v>
      </c>
    </row>
    <row r="107" spans="1:13" ht="30" customHeight="1" x14ac:dyDescent="0.25">
      <c r="A107" s="484"/>
      <c r="B107" s="484"/>
      <c r="C107" s="484"/>
      <c r="D107" s="485"/>
      <c r="E107" s="235" t="s">
        <v>267</v>
      </c>
      <c r="F107" s="356" t="s">
        <v>291</v>
      </c>
      <c r="G107" s="356" t="s">
        <v>291</v>
      </c>
      <c r="H107" s="220" t="s">
        <v>291</v>
      </c>
      <c r="I107" s="356" t="s">
        <v>291</v>
      </c>
      <c r="J107" s="220" t="s">
        <v>39</v>
      </c>
      <c r="K107" s="179" t="s">
        <v>291</v>
      </c>
      <c r="L107" s="179" t="s">
        <v>291</v>
      </c>
      <c r="M107" s="179" t="s">
        <v>291</v>
      </c>
    </row>
    <row r="108" spans="1:13" ht="30" customHeight="1" x14ac:dyDescent="0.25">
      <c r="A108" s="484"/>
      <c r="B108" s="484"/>
      <c r="C108" s="484"/>
      <c r="D108" s="485"/>
      <c r="E108" s="214" t="s">
        <v>300</v>
      </c>
      <c r="F108" s="356" t="s">
        <v>291</v>
      </c>
      <c r="G108" s="356" t="s">
        <v>291</v>
      </c>
      <c r="H108" s="355" t="s">
        <v>291</v>
      </c>
      <c r="I108" s="356" t="s">
        <v>291</v>
      </c>
      <c r="J108" s="355" t="s">
        <v>39</v>
      </c>
      <c r="K108" s="179" t="s">
        <v>291</v>
      </c>
      <c r="L108" s="179" t="s">
        <v>291</v>
      </c>
      <c r="M108" s="179" t="s">
        <v>291</v>
      </c>
    </row>
    <row r="109" spans="1:13" ht="30" customHeight="1" x14ac:dyDescent="0.25">
      <c r="A109" s="490" t="s">
        <v>28</v>
      </c>
      <c r="B109" s="490" t="s">
        <v>19</v>
      </c>
      <c r="C109" s="490" t="s">
        <v>19</v>
      </c>
      <c r="D109" s="490" t="s">
        <v>19</v>
      </c>
      <c r="E109" s="491" t="s">
        <v>403</v>
      </c>
      <c r="F109" s="180" t="s">
        <v>265</v>
      </c>
      <c r="G109" s="181" t="s">
        <v>292</v>
      </c>
      <c r="H109" s="182">
        <f>H111</f>
        <v>46.2</v>
      </c>
      <c r="I109" s="182">
        <v>0</v>
      </c>
      <c r="J109" s="182">
        <v>0</v>
      </c>
      <c r="K109" s="488">
        <f>K111+K115+K119+K123+K127+K131+K135+K139+K143+K147+K152+K159</f>
        <v>0</v>
      </c>
      <c r="L109" s="488">
        <f>L111+L115+L119+L123+L127+L131+L135+L139+L143+L147+L152+L159</f>
        <v>0</v>
      </c>
      <c r="M109" s="488">
        <f>M111+M115+M119+M123+M127+M131+M135+M139+M143+M147+M152+M159</f>
        <v>0</v>
      </c>
    </row>
    <row r="110" spans="1:13" ht="30" customHeight="1" x14ac:dyDescent="0.25">
      <c r="A110" s="489"/>
      <c r="B110" s="489"/>
      <c r="C110" s="489"/>
      <c r="D110" s="489"/>
      <c r="E110" s="492"/>
      <c r="F110" s="180" t="s">
        <v>264</v>
      </c>
      <c r="G110" s="181" t="s">
        <v>263</v>
      </c>
      <c r="H110" s="181">
        <f>H112</f>
        <v>1</v>
      </c>
      <c r="I110" s="181">
        <v>0</v>
      </c>
      <c r="J110" s="181">
        <v>0</v>
      </c>
      <c r="K110" s="489"/>
      <c r="L110" s="489"/>
      <c r="M110" s="489"/>
    </row>
    <row r="111" spans="1:13" ht="30" customHeight="1" x14ac:dyDescent="0.25">
      <c r="A111" s="484" t="s">
        <v>28</v>
      </c>
      <c r="B111" s="484" t="s">
        <v>220</v>
      </c>
      <c r="C111" s="484" t="s">
        <v>19</v>
      </c>
      <c r="D111" s="485" t="s">
        <v>269</v>
      </c>
      <c r="E111" s="493" t="s">
        <v>301</v>
      </c>
      <c r="F111" s="183" t="s">
        <v>265</v>
      </c>
      <c r="G111" s="184" t="s">
        <v>292</v>
      </c>
      <c r="H111" s="217">
        <v>46.2</v>
      </c>
      <c r="I111" s="184">
        <v>0</v>
      </c>
      <c r="J111" s="184">
        <v>0</v>
      </c>
      <c r="K111" s="482">
        <v>0</v>
      </c>
      <c r="L111" s="482">
        <v>0</v>
      </c>
      <c r="M111" s="482">
        <v>0</v>
      </c>
    </row>
    <row r="112" spans="1:13" ht="30" customHeight="1" x14ac:dyDescent="0.25">
      <c r="A112" s="484"/>
      <c r="B112" s="484"/>
      <c r="C112" s="484"/>
      <c r="D112" s="485"/>
      <c r="E112" s="493"/>
      <c r="F112" s="183" t="s">
        <v>264</v>
      </c>
      <c r="G112" s="184" t="s">
        <v>263</v>
      </c>
      <c r="H112" s="184">
        <v>1</v>
      </c>
      <c r="I112" s="184">
        <v>0</v>
      </c>
      <c r="J112" s="184">
        <v>0</v>
      </c>
      <c r="K112" s="482"/>
      <c r="L112" s="482"/>
      <c r="M112" s="482"/>
    </row>
    <row r="113" spans="1:13" ht="30" customHeight="1" x14ac:dyDescent="0.25">
      <c r="A113" s="484"/>
      <c r="B113" s="484"/>
      <c r="C113" s="484"/>
      <c r="D113" s="485"/>
      <c r="E113" s="214" t="s">
        <v>302</v>
      </c>
      <c r="F113" s="356" t="s">
        <v>291</v>
      </c>
      <c r="G113" s="356" t="s">
        <v>291</v>
      </c>
      <c r="H113" s="356" t="s">
        <v>37</v>
      </c>
      <c r="I113" s="356" t="s">
        <v>291</v>
      </c>
      <c r="J113" s="355" t="s">
        <v>291</v>
      </c>
      <c r="K113" s="179" t="s">
        <v>291</v>
      </c>
      <c r="L113" s="179" t="s">
        <v>291</v>
      </c>
      <c r="M113" s="179" t="s">
        <v>291</v>
      </c>
    </row>
    <row r="114" spans="1:13" ht="30" customHeight="1" x14ac:dyDescent="0.25">
      <c r="A114" s="490" t="s">
        <v>28</v>
      </c>
      <c r="B114" s="490" t="s">
        <v>19</v>
      </c>
      <c r="C114" s="490" t="s">
        <v>19</v>
      </c>
      <c r="D114" s="490" t="s">
        <v>19</v>
      </c>
      <c r="E114" s="491" t="s">
        <v>266</v>
      </c>
      <c r="F114" s="180" t="s">
        <v>265</v>
      </c>
      <c r="G114" s="181" t="s">
        <v>292</v>
      </c>
      <c r="H114" s="181">
        <f t="shared" ref="H114:J115" si="0">H116+H119+H122</f>
        <v>192.4</v>
      </c>
      <c r="I114" s="181">
        <f t="shared" si="0"/>
        <v>0</v>
      </c>
      <c r="J114" s="181">
        <f t="shared" si="0"/>
        <v>0</v>
      </c>
      <c r="K114" s="488">
        <f>K116</f>
        <v>0</v>
      </c>
      <c r="L114" s="488">
        <f>L116</f>
        <v>0</v>
      </c>
      <c r="M114" s="488">
        <f>M116</f>
        <v>0</v>
      </c>
    </row>
    <row r="115" spans="1:13" ht="30" customHeight="1" x14ac:dyDescent="0.25">
      <c r="A115" s="489"/>
      <c r="B115" s="489"/>
      <c r="C115" s="489"/>
      <c r="D115" s="489"/>
      <c r="E115" s="492"/>
      <c r="F115" s="180" t="s">
        <v>264</v>
      </c>
      <c r="G115" s="181" t="s">
        <v>263</v>
      </c>
      <c r="H115" s="181">
        <f t="shared" si="0"/>
        <v>13</v>
      </c>
      <c r="I115" s="181">
        <f t="shared" si="0"/>
        <v>0</v>
      </c>
      <c r="J115" s="181">
        <f t="shared" si="0"/>
        <v>0</v>
      </c>
      <c r="K115" s="489"/>
      <c r="L115" s="489"/>
      <c r="M115" s="489"/>
    </row>
    <row r="116" spans="1:13" ht="30" customHeight="1" x14ac:dyDescent="0.25">
      <c r="A116" s="484" t="s">
        <v>28</v>
      </c>
      <c r="B116" s="484" t="s">
        <v>220</v>
      </c>
      <c r="C116" s="484" t="s">
        <v>19</v>
      </c>
      <c r="D116" s="485" t="s">
        <v>269</v>
      </c>
      <c r="E116" s="486" t="s">
        <v>303</v>
      </c>
      <c r="F116" s="183" t="s">
        <v>265</v>
      </c>
      <c r="G116" s="184" t="s">
        <v>292</v>
      </c>
      <c r="H116" s="184">
        <v>32.1</v>
      </c>
      <c r="I116" s="184">
        <v>0</v>
      </c>
      <c r="J116" s="184">
        <v>0</v>
      </c>
      <c r="K116" s="482">
        <v>0</v>
      </c>
      <c r="L116" s="482">
        <v>0</v>
      </c>
      <c r="M116" s="482">
        <v>0</v>
      </c>
    </row>
    <row r="117" spans="1:13" ht="30" customHeight="1" x14ac:dyDescent="0.25">
      <c r="A117" s="484"/>
      <c r="B117" s="484"/>
      <c r="C117" s="484"/>
      <c r="D117" s="485"/>
      <c r="E117" s="487"/>
      <c r="F117" s="183" t="s">
        <v>264</v>
      </c>
      <c r="G117" s="184" t="s">
        <v>263</v>
      </c>
      <c r="H117" s="184">
        <v>4</v>
      </c>
      <c r="I117" s="184">
        <v>0</v>
      </c>
      <c r="J117" s="184">
        <v>0</v>
      </c>
      <c r="K117" s="483"/>
      <c r="L117" s="483"/>
      <c r="M117" s="483"/>
    </row>
    <row r="118" spans="1:13" s="223" customFormat="1" ht="30" customHeight="1" x14ac:dyDescent="0.25">
      <c r="A118" s="484"/>
      <c r="B118" s="484"/>
      <c r="C118" s="484"/>
      <c r="D118" s="485"/>
      <c r="E118" s="224" t="s">
        <v>302</v>
      </c>
      <c r="F118" s="356" t="s">
        <v>291</v>
      </c>
      <c r="G118" s="356" t="s">
        <v>291</v>
      </c>
      <c r="H118" s="356" t="s">
        <v>231</v>
      </c>
      <c r="I118" s="356" t="s">
        <v>291</v>
      </c>
      <c r="J118" s="355" t="s">
        <v>291</v>
      </c>
      <c r="K118" s="179" t="s">
        <v>291</v>
      </c>
      <c r="L118" s="179" t="s">
        <v>291</v>
      </c>
      <c r="M118" s="179" t="s">
        <v>291</v>
      </c>
    </row>
    <row r="119" spans="1:13" ht="30" customHeight="1" x14ac:dyDescent="0.25">
      <c r="A119" s="484" t="s">
        <v>28</v>
      </c>
      <c r="B119" s="484" t="s">
        <v>220</v>
      </c>
      <c r="C119" s="484" t="s">
        <v>19</v>
      </c>
      <c r="D119" s="485" t="s">
        <v>269</v>
      </c>
      <c r="E119" s="486" t="s">
        <v>304</v>
      </c>
      <c r="F119" s="183" t="s">
        <v>265</v>
      </c>
      <c r="G119" s="184" t="s">
        <v>292</v>
      </c>
      <c r="H119" s="184">
        <v>40.200000000000003</v>
      </c>
      <c r="I119" s="184">
        <v>0</v>
      </c>
      <c r="J119" s="184">
        <v>0</v>
      </c>
      <c r="K119" s="482">
        <v>0</v>
      </c>
      <c r="L119" s="482">
        <v>0</v>
      </c>
      <c r="M119" s="482">
        <v>0</v>
      </c>
    </row>
    <row r="120" spans="1:13" ht="30" customHeight="1" x14ac:dyDescent="0.25">
      <c r="A120" s="484"/>
      <c r="B120" s="484"/>
      <c r="C120" s="484"/>
      <c r="D120" s="485"/>
      <c r="E120" s="487"/>
      <c r="F120" s="183" t="s">
        <v>264</v>
      </c>
      <c r="G120" s="184" t="s">
        <v>263</v>
      </c>
      <c r="H120" s="184">
        <v>2</v>
      </c>
      <c r="I120" s="184">
        <v>0</v>
      </c>
      <c r="J120" s="184">
        <v>0</v>
      </c>
      <c r="K120" s="483"/>
      <c r="L120" s="483"/>
      <c r="M120" s="483"/>
    </row>
    <row r="121" spans="1:13" s="223" customFormat="1" ht="30" customHeight="1" x14ac:dyDescent="0.25">
      <c r="A121" s="484"/>
      <c r="B121" s="484"/>
      <c r="C121" s="484"/>
      <c r="D121" s="485"/>
      <c r="E121" s="224" t="s">
        <v>302</v>
      </c>
      <c r="F121" s="356" t="s">
        <v>291</v>
      </c>
      <c r="G121" s="356" t="s">
        <v>291</v>
      </c>
      <c r="H121" s="356" t="s">
        <v>231</v>
      </c>
      <c r="I121" s="356" t="s">
        <v>291</v>
      </c>
      <c r="J121" s="355" t="s">
        <v>291</v>
      </c>
      <c r="K121" s="179" t="s">
        <v>291</v>
      </c>
      <c r="L121" s="179" t="s">
        <v>291</v>
      </c>
      <c r="M121" s="179" t="s">
        <v>291</v>
      </c>
    </row>
    <row r="122" spans="1:13" ht="30" customHeight="1" x14ac:dyDescent="0.25">
      <c r="A122" s="484" t="s">
        <v>28</v>
      </c>
      <c r="B122" s="484" t="s">
        <v>220</v>
      </c>
      <c r="C122" s="484" t="s">
        <v>19</v>
      </c>
      <c r="D122" s="485" t="s">
        <v>269</v>
      </c>
      <c r="E122" s="486" t="s">
        <v>305</v>
      </c>
      <c r="F122" s="183" t="s">
        <v>265</v>
      </c>
      <c r="G122" s="184" t="s">
        <v>292</v>
      </c>
      <c r="H122" s="184">
        <v>120.1</v>
      </c>
      <c r="I122" s="184">
        <v>0</v>
      </c>
      <c r="J122" s="184">
        <v>0</v>
      </c>
      <c r="K122" s="482">
        <v>0</v>
      </c>
      <c r="L122" s="482">
        <v>0</v>
      </c>
      <c r="M122" s="482">
        <v>0</v>
      </c>
    </row>
    <row r="123" spans="1:13" ht="30" customHeight="1" x14ac:dyDescent="0.25">
      <c r="A123" s="484"/>
      <c r="B123" s="484"/>
      <c r="C123" s="484"/>
      <c r="D123" s="485"/>
      <c r="E123" s="487"/>
      <c r="F123" s="183" t="s">
        <v>264</v>
      </c>
      <c r="G123" s="184" t="s">
        <v>263</v>
      </c>
      <c r="H123" s="184">
        <v>7</v>
      </c>
      <c r="I123" s="184">
        <v>0</v>
      </c>
      <c r="J123" s="184">
        <v>0</v>
      </c>
      <c r="K123" s="483"/>
      <c r="L123" s="483"/>
      <c r="M123" s="483"/>
    </row>
    <row r="124" spans="1:13" s="223" customFormat="1" ht="30" customHeight="1" x14ac:dyDescent="0.25">
      <c r="A124" s="484"/>
      <c r="B124" s="484"/>
      <c r="C124" s="484"/>
      <c r="D124" s="485"/>
      <c r="E124" s="224" t="s">
        <v>302</v>
      </c>
      <c r="F124" s="356" t="s">
        <v>291</v>
      </c>
      <c r="G124" s="356" t="s">
        <v>291</v>
      </c>
      <c r="H124" s="356" t="s">
        <v>231</v>
      </c>
      <c r="I124" s="356" t="s">
        <v>291</v>
      </c>
      <c r="J124" s="355" t="s">
        <v>291</v>
      </c>
      <c r="K124" s="179" t="s">
        <v>291</v>
      </c>
      <c r="L124" s="179" t="s">
        <v>291</v>
      </c>
      <c r="M124" s="179" t="s">
        <v>291</v>
      </c>
    </row>
  </sheetData>
  <autoFilter ref="A1:M124">
    <filterColumn colId="10" showButton="0"/>
    <filterColumn colId="11" showButton="0"/>
  </autoFilter>
  <mergeCells count="234">
    <mergeCell ref="L94:L95"/>
    <mergeCell ref="M94:M95"/>
    <mergeCell ref="A99:A103"/>
    <mergeCell ref="B99:B103"/>
    <mergeCell ref="C99:C103"/>
    <mergeCell ref="D99:D103"/>
    <mergeCell ref="E99:E100"/>
    <mergeCell ref="K99:K100"/>
    <mergeCell ref="L99:L100"/>
    <mergeCell ref="M99:M100"/>
    <mergeCell ref="A94:A98"/>
    <mergeCell ref="B94:B98"/>
    <mergeCell ref="C94:C98"/>
    <mergeCell ref="D94:D98"/>
    <mergeCell ref="E94:E95"/>
    <mergeCell ref="K94:K95"/>
    <mergeCell ref="L84:L85"/>
    <mergeCell ref="M84:M85"/>
    <mergeCell ref="A89:A93"/>
    <mergeCell ref="B89:B93"/>
    <mergeCell ref="C89:C93"/>
    <mergeCell ref="D89:D93"/>
    <mergeCell ref="E89:E90"/>
    <mergeCell ref="K89:K90"/>
    <mergeCell ref="L89:L90"/>
    <mergeCell ref="M89:M90"/>
    <mergeCell ref="A84:A88"/>
    <mergeCell ref="B84:B88"/>
    <mergeCell ref="C84:C88"/>
    <mergeCell ref="D84:D88"/>
    <mergeCell ref="E84:E85"/>
    <mergeCell ref="K84:K85"/>
    <mergeCell ref="L74:L75"/>
    <mergeCell ref="M74:M75"/>
    <mergeCell ref="A79:A83"/>
    <mergeCell ref="B79:B83"/>
    <mergeCell ref="C79:C83"/>
    <mergeCell ref="D79:D83"/>
    <mergeCell ref="E79:E80"/>
    <mergeCell ref="K79:K80"/>
    <mergeCell ref="L79:L80"/>
    <mergeCell ref="M79:M80"/>
    <mergeCell ref="A74:A78"/>
    <mergeCell ref="B74:B78"/>
    <mergeCell ref="C74:C78"/>
    <mergeCell ref="D74:D78"/>
    <mergeCell ref="E74:E75"/>
    <mergeCell ref="K74:K75"/>
    <mergeCell ref="L64:L65"/>
    <mergeCell ref="M64:M65"/>
    <mergeCell ref="A69:A73"/>
    <mergeCell ref="B69:B73"/>
    <mergeCell ref="C69:C73"/>
    <mergeCell ref="D69:D73"/>
    <mergeCell ref="E69:E70"/>
    <mergeCell ref="K69:K70"/>
    <mergeCell ref="L69:L70"/>
    <mergeCell ref="M69:M70"/>
    <mergeCell ref="A64:A68"/>
    <mergeCell ref="B64:B68"/>
    <mergeCell ref="C64:C68"/>
    <mergeCell ref="D64:D68"/>
    <mergeCell ref="E64:E65"/>
    <mergeCell ref="K64:K65"/>
    <mergeCell ref="K1:M4"/>
    <mergeCell ref="A5:M5"/>
    <mergeCell ref="A6:M6"/>
    <mergeCell ref="A7:A8"/>
    <mergeCell ref="B7:B8"/>
    <mergeCell ref="C7:C8"/>
    <mergeCell ref="D7:D8"/>
    <mergeCell ref="E7:E8"/>
    <mergeCell ref="L54:L55"/>
    <mergeCell ref="M54:M55"/>
    <mergeCell ref="F7:J7"/>
    <mergeCell ref="K7:M7"/>
    <mergeCell ref="L11:L12"/>
    <mergeCell ref="M11:M12"/>
    <mergeCell ref="A17:A20"/>
    <mergeCell ref="B17:B20"/>
    <mergeCell ref="C17:C20"/>
    <mergeCell ref="D17:D20"/>
    <mergeCell ref="E17:E18"/>
    <mergeCell ref="K17:K18"/>
    <mergeCell ref="A11:A12"/>
    <mergeCell ref="B11:B12"/>
    <mergeCell ref="C11:C12"/>
    <mergeCell ref="D11:D12"/>
    <mergeCell ref="E11:E12"/>
    <mergeCell ref="K11:K12"/>
    <mergeCell ref="A13:A16"/>
    <mergeCell ref="B13:B16"/>
    <mergeCell ref="C13:C16"/>
    <mergeCell ref="D13:D16"/>
    <mergeCell ref="E13:E14"/>
    <mergeCell ref="K13:K14"/>
    <mergeCell ref="L13:L14"/>
    <mergeCell ref="M13:M14"/>
    <mergeCell ref="A25:A28"/>
    <mergeCell ref="B25:B28"/>
    <mergeCell ref="C25:C28"/>
    <mergeCell ref="D25:D28"/>
    <mergeCell ref="E25:E26"/>
    <mergeCell ref="K25:K26"/>
    <mergeCell ref="L17:L18"/>
    <mergeCell ref="M17:M18"/>
    <mergeCell ref="A21:A24"/>
    <mergeCell ref="B21:B24"/>
    <mergeCell ref="C21:C24"/>
    <mergeCell ref="D21:D24"/>
    <mergeCell ref="E21:E22"/>
    <mergeCell ref="K21:K22"/>
    <mergeCell ref="L21:L22"/>
    <mergeCell ref="M21:M22"/>
    <mergeCell ref="L25:L26"/>
    <mergeCell ref="M25:M26"/>
    <mergeCell ref="A29:A32"/>
    <mergeCell ref="B29:B32"/>
    <mergeCell ref="C29:C32"/>
    <mergeCell ref="D29:D32"/>
    <mergeCell ref="E29:E30"/>
    <mergeCell ref="K29:K30"/>
    <mergeCell ref="L29:L30"/>
    <mergeCell ref="M29:M30"/>
    <mergeCell ref="L33:L34"/>
    <mergeCell ref="M33:M34"/>
    <mergeCell ref="A37:A40"/>
    <mergeCell ref="B37:B40"/>
    <mergeCell ref="C37:C40"/>
    <mergeCell ref="D37:D40"/>
    <mergeCell ref="E37:E38"/>
    <mergeCell ref="K37:K38"/>
    <mergeCell ref="L37:L38"/>
    <mergeCell ref="M37:M38"/>
    <mergeCell ref="A33:A36"/>
    <mergeCell ref="B33:B36"/>
    <mergeCell ref="C33:C36"/>
    <mergeCell ref="D33:D36"/>
    <mergeCell ref="E33:E34"/>
    <mergeCell ref="K33:K34"/>
    <mergeCell ref="L41:L42"/>
    <mergeCell ref="M41:M42"/>
    <mergeCell ref="A45:A48"/>
    <mergeCell ref="B45:B48"/>
    <mergeCell ref="C45:C48"/>
    <mergeCell ref="D45:D48"/>
    <mergeCell ref="E45:E46"/>
    <mergeCell ref="K45:K46"/>
    <mergeCell ref="L45:L46"/>
    <mergeCell ref="M45:M46"/>
    <mergeCell ref="A41:A44"/>
    <mergeCell ref="B41:B44"/>
    <mergeCell ref="C41:C44"/>
    <mergeCell ref="D41:D44"/>
    <mergeCell ref="E41:E42"/>
    <mergeCell ref="K41:K42"/>
    <mergeCell ref="L49:L50"/>
    <mergeCell ref="M49:M50"/>
    <mergeCell ref="A59:A63"/>
    <mergeCell ref="B59:B63"/>
    <mergeCell ref="C59:C63"/>
    <mergeCell ref="D59:D63"/>
    <mergeCell ref="E59:E60"/>
    <mergeCell ref="K59:K60"/>
    <mergeCell ref="A49:A53"/>
    <mergeCell ref="B49:B53"/>
    <mergeCell ref="C49:C53"/>
    <mergeCell ref="D49:D53"/>
    <mergeCell ref="E49:E50"/>
    <mergeCell ref="K49:K50"/>
    <mergeCell ref="L59:L60"/>
    <mergeCell ref="M59:M60"/>
    <mergeCell ref="A54:A58"/>
    <mergeCell ref="B54:B58"/>
    <mergeCell ref="C54:C58"/>
    <mergeCell ref="D54:D58"/>
    <mergeCell ref="E54:E55"/>
    <mergeCell ref="K54:K55"/>
    <mergeCell ref="A111:A113"/>
    <mergeCell ref="B111:B113"/>
    <mergeCell ref="C111:C113"/>
    <mergeCell ref="D111:D113"/>
    <mergeCell ref="E111:E112"/>
    <mergeCell ref="K111:K112"/>
    <mergeCell ref="L111:L112"/>
    <mergeCell ref="M111:M112"/>
    <mergeCell ref="A104:A108"/>
    <mergeCell ref="B104:B108"/>
    <mergeCell ref="C104:C108"/>
    <mergeCell ref="D104:D108"/>
    <mergeCell ref="E104:E105"/>
    <mergeCell ref="K104:K105"/>
    <mergeCell ref="L109:L110"/>
    <mergeCell ref="M109:M110"/>
    <mergeCell ref="A109:A110"/>
    <mergeCell ref="B109:B110"/>
    <mergeCell ref="C109:C110"/>
    <mergeCell ref="D109:D110"/>
    <mergeCell ref="E109:E110"/>
    <mergeCell ref="K109:K110"/>
    <mergeCell ref="L104:L105"/>
    <mergeCell ref="M104:M105"/>
    <mergeCell ref="L114:L115"/>
    <mergeCell ref="M114:M115"/>
    <mergeCell ref="A116:A118"/>
    <mergeCell ref="B116:B118"/>
    <mergeCell ref="C116:C118"/>
    <mergeCell ref="D116:D118"/>
    <mergeCell ref="E116:E117"/>
    <mergeCell ref="K116:K117"/>
    <mergeCell ref="L116:L117"/>
    <mergeCell ref="M116:M117"/>
    <mergeCell ref="A114:A115"/>
    <mergeCell ref="B114:B115"/>
    <mergeCell ref="C114:C115"/>
    <mergeCell ref="D114:D115"/>
    <mergeCell ref="E114:E115"/>
    <mergeCell ref="K114:K115"/>
    <mergeCell ref="L119:L120"/>
    <mergeCell ref="M119:M120"/>
    <mergeCell ref="A122:A124"/>
    <mergeCell ref="B122:B124"/>
    <mergeCell ref="C122:C124"/>
    <mergeCell ref="D122:D124"/>
    <mergeCell ref="E122:E123"/>
    <mergeCell ref="K122:K123"/>
    <mergeCell ref="L122:L123"/>
    <mergeCell ref="M122:M123"/>
    <mergeCell ref="A119:A121"/>
    <mergeCell ref="B119:B121"/>
    <mergeCell ref="C119:C121"/>
    <mergeCell ref="D119:D121"/>
    <mergeCell ref="E119:E120"/>
    <mergeCell ref="K119:K120"/>
  </mergeCells>
  <pageMargins left="0.31496062992125984" right="0.11811023622047245" top="0.39370078740157483" bottom="0.39370078740157483" header="0.31496062992125984" footer="0.31496062992125984"/>
  <pageSetup paperSize="9" scale="51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1"/>
  <sheetViews>
    <sheetView topLeftCell="A19" zoomScale="68" zoomScaleNormal="68" zoomScaleSheetLayoutView="85" zoomScalePageLayoutView="70" workbookViewId="0">
      <selection activeCell="AH13" sqref="AH13"/>
    </sheetView>
  </sheetViews>
  <sheetFormatPr defaultColWidth="8.7109375" defaultRowHeight="15.75" x14ac:dyDescent="0.25"/>
  <cols>
    <col min="1" max="1" width="16.5703125" style="20" customWidth="1"/>
    <col min="2" max="2" width="15.7109375" style="20" customWidth="1"/>
    <col min="3" max="3" width="15.140625" style="20" customWidth="1"/>
    <col min="4" max="4" width="18.42578125" style="20" customWidth="1"/>
    <col min="5" max="5" width="67.140625" style="20" customWidth="1"/>
    <col min="6" max="6" width="28.85546875" style="20" customWidth="1"/>
    <col min="7" max="7" width="11" style="20" customWidth="1"/>
    <col min="8" max="13" width="15.7109375" style="20" customWidth="1"/>
    <col min="14" max="14" width="80.42578125" style="22" hidden="1" customWidth="1"/>
    <col min="15" max="15" width="10.28515625" style="19" hidden="1" customWidth="1"/>
    <col min="16" max="17" width="11.5703125" style="19" hidden="1" customWidth="1"/>
    <col min="18" max="18" width="10.28515625" style="19" hidden="1" customWidth="1"/>
    <col min="19" max="20" width="8.7109375" style="19" hidden="1" bestFit="1" customWidth="1"/>
    <col min="21" max="21" width="9.140625" style="19" hidden="1" customWidth="1"/>
    <col min="22" max="23" width="10.28515625" style="19" hidden="1" customWidth="1"/>
    <col min="24" max="24" width="25.5703125" style="19" hidden="1" customWidth="1"/>
    <col min="25" max="25" width="9.140625" style="19" bestFit="1" customWidth="1"/>
    <col min="26" max="36" width="8.7109375" style="19" bestFit="1" customWidth="1"/>
    <col min="37" max="37" width="8.7109375" style="20" bestFit="1" customWidth="1"/>
    <col min="38" max="16384" width="8.7109375" style="20"/>
  </cols>
  <sheetData>
    <row r="1" spans="1:37" s="19" customFormat="1" ht="144.75" customHeight="1" x14ac:dyDescent="0.3">
      <c r="A1" s="16"/>
      <c r="B1" s="17"/>
      <c r="C1" s="17"/>
      <c r="D1" s="17"/>
      <c r="E1" s="17"/>
      <c r="F1" s="17"/>
      <c r="G1" s="17"/>
      <c r="H1" s="17"/>
      <c r="I1" s="17"/>
      <c r="J1" s="534" t="s">
        <v>330</v>
      </c>
      <c r="K1" s="534"/>
      <c r="L1" s="534"/>
      <c r="M1" s="534"/>
      <c r="N1" s="18"/>
      <c r="AK1" s="20"/>
    </row>
    <row r="2" spans="1:37" s="19" customFormat="1" ht="18.75" customHeight="1" x14ac:dyDescent="0.25">
      <c r="A2" s="535" t="s">
        <v>0</v>
      </c>
      <c r="B2" s="535"/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21"/>
      <c r="AK2" s="20"/>
    </row>
    <row r="3" spans="1:37" s="19" customFormat="1" ht="18.75" customHeight="1" x14ac:dyDescent="0.25">
      <c r="A3" s="535" t="s">
        <v>417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22"/>
      <c r="AK3" s="20"/>
    </row>
    <row r="4" spans="1:37" s="19" customFormat="1" ht="18.75" customHeight="1" x14ac:dyDescent="0.25">
      <c r="A4" s="535" t="s">
        <v>2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22"/>
      <c r="AK4" s="20"/>
    </row>
    <row r="5" spans="1:37" ht="10.5" customHeight="1" x14ac:dyDescent="0.25"/>
    <row r="6" spans="1:37" s="19" customFormat="1" ht="81.75" customHeight="1" x14ac:dyDescent="0.25">
      <c r="A6" s="528" t="s">
        <v>3</v>
      </c>
      <c r="B6" s="528" t="s">
        <v>4</v>
      </c>
      <c r="C6" s="528" t="s">
        <v>335</v>
      </c>
      <c r="D6" s="528" t="s">
        <v>6</v>
      </c>
      <c r="E6" s="528" t="s">
        <v>7</v>
      </c>
      <c r="F6" s="528" t="s">
        <v>8</v>
      </c>
      <c r="G6" s="536"/>
      <c r="H6" s="537"/>
      <c r="I6" s="537"/>
      <c r="J6" s="538"/>
      <c r="K6" s="537" t="s">
        <v>9</v>
      </c>
      <c r="L6" s="537"/>
      <c r="M6" s="538"/>
      <c r="N6" s="523" t="s">
        <v>10</v>
      </c>
      <c r="O6" s="526" t="s">
        <v>11</v>
      </c>
      <c r="P6" s="527"/>
      <c r="Q6" s="527"/>
      <c r="R6" s="526"/>
      <c r="T6" s="523" t="s">
        <v>12</v>
      </c>
      <c r="U6" s="527"/>
      <c r="V6" s="527"/>
      <c r="W6" s="526"/>
      <c r="AK6" s="20"/>
    </row>
    <row r="7" spans="1:37" s="19" customFormat="1" ht="23.25" customHeight="1" x14ac:dyDescent="0.25">
      <c r="A7" s="529"/>
      <c r="B7" s="529"/>
      <c r="C7" s="529"/>
      <c r="D7" s="529"/>
      <c r="E7" s="529"/>
      <c r="F7" s="528" t="s">
        <v>13</v>
      </c>
      <c r="G7" s="531" t="s">
        <v>14</v>
      </c>
      <c r="H7" s="533" t="s">
        <v>15</v>
      </c>
      <c r="I7" s="533"/>
      <c r="J7" s="533"/>
      <c r="K7" s="539"/>
      <c r="L7" s="539"/>
      <c r="M7" s="540"/>
      <c r="N7" s="524"/>
      <c r="O7" s="23"/>
      <c r="P7" s="24"/>
      <c r="Q7" s="24"/>
      <c r="R7" s="24"/>
      <c r="T7" s="24"/>
      <c r="U7" s="24"/>
      <c r="V7" s="24"/>
      <c r="W7" s="24"/>
      <c r="AK7" s="20"/>
    </row>
    <row r="8" spans="1:37" s="19" customFormat="1" ht="22.5" customHeight="1" x14ac:dyDescent="0.25">
      <c r="A8" s="529"/>
      <c r="B8" s="529"/>
      <c r="C8" s="529"/>
      <c r="D8" s="529"/>
      <c r="E8" s="529"/>
      <c r="F8" s="529"/>
      <c r="G8" s="532"/>
      <c r="H8" s="533"/>
      <c r="I8" s="533"/>
      <c r="J8" s="533"/>
      <c r="K8" s="541"/>
      <c r="L8" s="541"/>
      <c r="M8" s="542"/>
      <c r="N8" s="525"/>
      <c r="O8" s="23"/>
      <c r="P8" s="24"/>
      <c r="Q8" s="24"/>
      <c r="R8" s="24"/>
      <c r="T8" s="24"/>
      <c r="U8" s="24"/>
      <c r="V8" s="24"/>
      <c r="W8" s="24"/>
      <c r="AK8" s="20"/>
    </row>
    <row r="9" spans="1:37" s="19" customFormat="1" ht="43.5" customHeight="1" x14ac:dyDescent="0.25">
      <c r="A9" s="530"/>
      <c r="B9" s="530"/>
      <c r="C9" s="530"/>
      <c r="D9" s="530"/>
      <c r="E9" s="530"/>
      <c r="F9" s="530"/>
      <c r="G9" s="530"/>
      <c r="H9" s="25" t="s">
        <v>16</v>
      </c>
      <c r="I9" s="25" t="s">
        <v>17</v>
      </c>
      <c r="J9" s="25" t="s">
        <v>18</v>
      </c>
      <c r="K9" s="26" t="s">
        <v>16</v>
      </c>
      <c r="L9" s="26" t="s">
        <v>17</v>
      </c>
      <c r="M9" s="26" t="s">
        <v>18</v>
      </c>
      <c r="N9" s="27"/>
      <c r="O9" s="28">
        <v>2020</v>
      </c>
      <c r="P9" s="29">
        <v>2021</v>
      </c>
      <c r="Q9" s="29">
        <v>2022</v>
      </c>
      <c r="R9" s="29">
        <v>2023</v>
      </c>
      <c r="T9" s="29">
        <v>2020</v>
      </c>
      <c r="U9" s="29">
        <v>2021</v>
      </c>
      <c r="V9" s="29">
        <v>2022</v>
      </c>
      <c r="W9" s="29">
        <v>2023</v>
      </c>
      <c r="AK9" s="20"/>
    </row>
    <row r="10" spans="1:37" s="19" customFormat="1" x14ac:dyDescent="0.25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26">
        <v>13</v>
      </c>
      <c r="N10" s="27"/>
      <c r="AK10" s="20"/>
    </row>
    <row r="11" spans="1:37" s="19" customFormat="1" ht="27.75" customHeight="1" x14ac:dyDescent="0.25">
      <c r="A11" s="166" t="s">
        <v>291</v>
      </c>
      <c r="B11" s="166" t="s">
        <v>291</v>
      </c>
      <c r="C11" s="167" t="s">
        <v>291</v>
      </c>
      <c r="D11" s="167" t="s">
        <v>291</v>
      </c>
      <c r="E11" s="88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85">
        <f>K12</f>
        <v>142857.14000000001</v>
      </c>
      <c r="L11" s="85">
        <f>L12</f>
        <v>142857.13</v>
      </c>
      <c r="M11" s="85">
        <f>M12</f>
        <v>116071</v>
      </c>
      <c r="N11" s="27"/>
      <c r="O11" s="32"/>
      <c r="P11" s="32"/>
      <c r="Q11" s="32"/>
      <c r="R11" s="32"/>
      <c r="S11" s="32"/>
      <c r="T11" s="32"/>
      <c r="U11" s="32"/>
      <c r="V11" s="32"/>
      <c r="W11" s="32"/>
      <c r="AK11" s="20"/>
    </row>
    <row r="12" spans="1:37" s="93" customFormat="1" ht="57.75" customHeight="1" x14ac:dyDescent="0.25">
      <c r="A12" s="186">
        <v>1</v>
      </c>
      <c r="B12" s="187" t="s">
        <v>389</v>
      </c>
      <c r="C12" s="187" t="s">
        <v>33</v>
      </c>
      <c r="D12" s="187" t="s">
        <v>19</v>
      </c>
      <c r="E12" s="188" t="s">
        <v>34</v>
      </c>
      <c r="F12" s="187" t="s">
        <v>24</v>
      </c>
      <c r="G12" s="187" t="s">
        <v>25</v>
      </c>
      <c r="H12" s="187">
        <f t="shared" ref="H12:M12" si="0">H13+H17+H21+H25+H29</f>
        <v>4</v>
      </c>
      <c r="I12" s="187">
        <f t="shared" si="0"/>
        <v>1</v>
      </c>
      <c r="J12" s="187">
        <f t="shared" si="0"/>
        <v>1</v>
      </c>
      <c r="K12" s="189">
        <f t="shared" si="0"/>
        <v>142857.14000000001</v>
      </c>
      <c r="L12" s="189">
        <f t="shared" si="0"/>
        <v>142857.13</v>
      </c>
      <c r="M12" s="189">
        <f t="shared" si="0"/>
        <v>116071</v>
      </c>
      <c r="N12" s="91"/>
      <c r="O12" s="92"/>
      <c r="P12" s="92"/>
      <c r="Q12" s="92"/>
      <c r="R12" s="92"/>
      <c r="S12" s="92"/>
      <c r="T12" s="92"/>
      <c r="U12" s="92"/>
      <c r="V12" s="92"/>
      <c r="W12" s="92"/>
      <c r="AK12" s="94"/>
    </row>
    <row r="13" spans="1:37" s="19" customFormat="1" ht="50.1" customHeight="1" x14ac:dyDescent="0.25">
      <c r="A13" s="514">
        <v>1</v>
      </c>
      <c r="B13" s="517" t="s">
        <v>389</v>
      </c>
      <c r="C13" s="517" t="s">
        <v>33</v>
      </c>
      <c r="D13" s="520" t="s">
        <v>36</v>
      </c>
      <c r="E13" s="108" t="s">
        <v>70</v>
      </c>
      <c r="F13" s="89" t="s">
        <v>24</v>
      </c>
      <c r="G13" s="89" t="s">
        <v>25</v>
      </c>
      <c r="H13" s="307">
        <v>1</v>
      </c>
      <c r="I13" s="307">
        <v>0</v>
      </c>
      <c r="J13" s="307">
        <v>0</v>
      </c>
      <c r="K13" s="90">
        <v>25857.14</v>
      </c>
      <c r="L13" s="90">
        <v>0</v>
      </c>
      <c r="M13" s="90">
        <v>0</v>
      </c>
      <c r="N13" s="22"/>
      <c r="AK13" s="20"/>
    </row>
    <row r="14" spans="1:37" s="19" customFormat="1" ht="30" customHeight="1" x14ac:dyDescent="0.25">
      <c r="A14" s="515"/>
      <c r="B14" s="518"/>
      <c r="C14" s="518"/>
      <c r="D14" s="521"/>
      <c r="E14" s="86" t="s">
        <v>251</v>
      </c>
      <c r="F14" s="75" t="s">
        <v>19</v>
      </c>
      <c r="G14" s="75" t="s">
        <v>19</v>
      </c>
      <c r="H14" s="34" t="s">
        <v>347</v>
      </c>
      <c r="I14" s="75" t="s">
        <v>19</v>
      </c>
      <c r="J14" s="75" t="s">
        <v>19</v>
      </c>
      <c r="K14" s="75" t="s">
        <v>19</v>
      </c>
      <c r="L14" s="75" t="s">
        <v>19</v>
      </c>
      <c r="M14" s="75" t="s">
        <v>19</v>
      </c>
      <c r="N14" s="22"/>
      <c r="AK14" s="20"/>
    </row>
    <row r="15" spans="1:37" s="19" customFormat="1" ht="30" customHeight="1" x14ac:dyDescent="0.25">
      <c r="A15" s="380"/>
      <c r="B15" s="455"/>
      <c r="C15" s="455"/>
      <c r="D15" s="380"/>
      <c r="E15" s="86" t="s">
        <v>345</v>
      </c>
      <c r="F15" s="75" t="s">
        <v>19</v>
      </c>
      <c r="G15" s="75" t="s">
        <v>19</v>
      </c>
      <c r="H15" s="34" t="s">
        <v>233</v>
      </c>
      <c r="I15" s="75" t="s">
        <v>19</v>
      </c>
      <c r="J15" s="75" t="s">
        <v>19</v>
      </c>
      <c r="K15" s="75" t="s">
        <v>19</v>
      </c>
      <c r="L15" s="75" t="s">
        <v>19</v>
      </c>
      <c r="M15" s="75" t="s">
        <v>19</v>
      </c>
      <c r="N15" s="22"/>
      <c r="AK15" s="20"/>
    </row>
    <row r="16" spans="1:37" s="19" customFormat="1" ht="30" customHeight="1" x14ac:dyDescent="0.25">
      <c r="A16" s="359"/>
      <c r="B16" s="456"/>
      <c r="C16" s="456"/>
      <c r="D16" s="359"/>
      <c r="E16" s="95" t="s">
        <v>32</v>
      </c>
      <c r="F16" s="75" t="s">
        <v>19</v>
      </c>
      <c r="G16" s="75" t="s">
        <v>19</v>
      </c>
      <c r="H16" s="34" t="s">
        <v>58</v>
      </c>
      <c r="I16" s="75" t="s">
        <v>19</v>
      </c>
      <c r="J16" s="75" t="s">
        <v>19</v>
      </c>
      <c r="K16" s="75" t="s">
        <v>19</v>
      </c>
      <c r="L16" s="75" t="s">
        <v>19</v>
      </c>
      <c r="M16" s="75" t="s">
        <v>19</v>
      </c>
      <c r="N16" s="22"/>
      <c r="AK16" s="20"/>
    </row>
    <row r="17" spans="1:37" ht="50.1" customHeight="1" x14ac:dyDescent="0.25">
      <c r="A17" s="514">
        <v>1</v>
      </c>
      <c r="B17" s="517" t="s">
        <v>389</v>
      </c>
      <c r="C17" s="517" t="s">
        <v>33</v>
      </c>
      <c r="D17" s="520" t="s">
        <v>27</v>
      </c>
      <c r="E17" s="109" t="s">
        <v>69</v>
      </c>
      <c r="F17" s="89" t="s">
        <v>24</v>
      </c>
      <c r="G17" s="89" t="s">
        <v>25</v>
      </c>
      <c r="H17" s="307">
        <v>1</v>
      </c>
      <c r="I17" s="307">
        <v>0</v>
      </c>
      <c r="J17" s="307">
        <v>0</v>
      </c>
      <c r="K17" s="90">
        <v>60000</v>
      </c>
      <c r="L17" s="90">
        <v>0</v>
      </c>
      <c r="M17" s="90">
        <v>0</v>
      </c>
    </row>
    <row r="18" spans="1:37" ht="30" customHeight="1" x14ac:dyDescent="0.25">
      <c r="A18" s="380"/>
      <c r="B18" s="518"/>
      <c r="C18" s="455"/>
      <c r="D18" s="380"/>
      <c r="E18" s="86" t="s">
        <v>251</v>
      </c>
      <c r="F18" s="75" t="s">
        <v>19</v>
      </c>
      <c r="G18" s="75" t="s">
        <v>19</v>
      </c>
      <c r="H18" s="34" t="s">
        <v>73</v>
      </c>
      <c r="I18" s="75" t="s">
        <v>19</v>
      </c>
      <c r="J18" s="75" t="s">
        <v>19</v>
      </c>
      <c r="K18" s="75" t="s">
        <v>19</v>
      </c>
      <c r="L18" s="75" t="s">
        <v>19</v>
      </c>
      <c r="M18" s="75" t="s">
        <v>19</v>
      </c>
    </row>
    <row r="19" spans="1:37" ht="30" customHeight="1" x14ac:dyDescent="0.25">
      <c r="A19" s="380"/>
      <c r="B19" s="455"/>
      <c r="C19" s="455"/>
      <c r="D19" s="380"/>
      <c r="E19" s="86" t="s">
        <v>345</v>
      </c>
      <c r="F19" s="75" t="s">
        <v>19</v>
      </c>
      <c r="G19" s="75" t="s">
        <v>19</v>
      </c>
      <c r="H19" s="34" t="s">
        <v>231</v>
      </c>
      <c r="I19" s="75" t="s">
        <v>19</v>
      </c>
      <c r="J19" s="75" t="s">
        <v>19</v>
      </c>
      <c r="K19" s="75" t="s">
        <v>19</v>
      </c>
      <c r="L19" s="75" t="s">
        <v>19</v>
      </c>
      <c r="M19" s="75" t="s">
        <v>19</v>
      </c>
    </row>
    <row r="20" spans="1:37" ht="30" customHeight="1" x14ac:dyDescent="0.25">
      <c r="A20" s="359"/>
      <c r="B20" s="456"/>
      <c r="C20" s="456"/>
      <c r="D20" s="359"/>
      <c r="E20" s="86" t="s">
        <v>32</v>
      </c>
      <c r="F20" s="75" t="s">
        <v>19</v>
      </c>
      <c r="G20" s="75" t="s">
        <v>19</v>
      </c>
      <c r="H20" s="34" t="s">
        <v>39</v>
      </c>
      <c r="I20" s="75" t="s">
        <v>19</v>
      </c>
      <c r="J20" s="75" t="s">
        <v>19</v>
      </c>
      <c r="K20" s="75" t="s">
        <v>19</v>
      </c>
      <c r="L20" s="75" t="s">
        <v>19</v>
      </c>
      <c r="M20" s="75" t="s">
        <v>19</v>
      </c>
    </row>
    <row r="21" spans="1:37" s="22" customFormat="1" ht="50.1" customHeight="1" x14ac:dyDescent="0.25">
      <c r="A21" s="514">
        <v>1</v>
      </c>
      <c r="B21" s="517" t="s">
        <v>389</v>
      </c>
      <c r="C21" s="517" t="s">
        <v>33</v>
      </c>
      <c r="D21" s="520" t="s">
        <v>27</v>
      </c>
      <c r="E21" s="109" t="s">
        <v>279</v>
      </c>
      <c r="F21" s="89" t="s">
        <v>24</v>
      </c>
      <c r="G21" s="89" t="s">
        <v>25</v>
      </c>
      <c r="H21" s="307">
        <v>1</v>
      </c>
      <c r="I21" s="307">
        <v>0</v>
      </c>
      <c r="J21" s="307">
        <v>0</v>
      </c>
      <c r="K21" s="90">
        <v>37000</v>
      </c>
      <c r="L21" s="90" t="s">
        <v>41</v>
      </c>
      <c r="M21" s="90" t="s">
        <v>41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20"/>
    </row>
    <row r="22" spans="1:37" s="22" customFormat="1" ht="30" customHeight="1" x14ac:dyDescent="0.25">
      <c r="A22" s="380"/>
      <c r="B22" s="518"/>
      <c r="C22" s="455"/>
      <c r="D22" s="380"/>
      <c r="E22" s="86" t="s">
        <v>251</v>
      </c>
      <c r="F22" s="75" t="s">
        <v>19</v>
      </c>
      <c r="G22" s="75" t="s">
        <v>19</v>
      </c>
      <c r="H22" s="34" t="s">
        <v>73</v>
      </c>
      <c r="I22" s="75" t="s">
        <v>19</v>
      </c>
      <c r="J22" s="75" t="s">
        <v>19</v>
      </c>
      <c r="K22" s="75" t="s">
        <v>19</v>
      </c>
      <c r="L22" s="75" t="s">
        <v>19</v>
      </c>
      <c r="M22" s="75" t="s">
        <v>19</v>
      </c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20"/>
    </row>
    <row r="23" spans="1:37" s="22" customFormat="1" ht="30" customHeight="1" x14ac:dyDescent="0.25">
      <c r="A23" s="380"/>
      <c r="B23" s="455"/>
      <c r="C23" s="455"/>
      <c r="D23" s="380"/>
      <c r="E23" s="86" t="s">
        <v>345</v>
      </c>
      <c r="F23" s="75" t="s">
        <v>19</v>
      </c>
      <c r="G23" s="75" t="s">
        <v>19</v>
      </c>
      <c r="H23" s="34" t="s">
        <v>231</v>
      </c>
      <c r="I23" s="75" t="s">
        <v>19</v>
      </c>
      <c r="J23" s="75" t="s">
        <v>19</v>
      </c>
      <c r="K23" s="75" t="s">
        <v>19</v>
      </c>
      <c r="L23" s="75" t="s">
        <v>19</v>
      </c>
      <c r="M23" s="75" t="s">
        <v>19</v>
      </c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20"/>
    </row>
    <row r="24" spans="1:37" s="22" customFormat="1" ht="30" customHeight="1" x14ac:dyDescent="0.25">
      <c r="A24" s="359"/>
      <c r="B24" s="456"/>
      <c r="C24" s="456"/>
      <c r="D24" s="359"/>
      <c r="E24" s="86" t="s">
        <v>32</v>
      </c>
      <c r="F24" s="75" t="s">
        <v>19</v>
      </c>
      <c r="G24" s="75" t="s">
        <v>19</v>
      </c>
      <c r="H24" s="34" t="s">
        <v>39</v>
      </c>
      <c r="I24" s="75" t="s">
        <v>19</v>
      </c>
      <c r="J24" s="75" t="s">
        <v>19</v>
      </c>
      <c r="K24" s="75" t="s">
        <v>19</v>
      </c>
      <c r="L24" s="75" t="s">
        <v>19</v>
      </c>
      <c r="M24" s="75" t="s">
        <v>19</v>
      </c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20"/>
    </row>
    <row r="25" spans="1:37" s="22" customFormat="1" ht="50.1" customHeight="1" x14ac:dyDescent="0.25">
      <c r="A25" s="514">
        <v>1</v>
      </c>
      <c r="B25" s="517" t="s">
        <v>389</v>
      </c>
      <c r="C25" s="517" t="s">
        <v>33</v>
      </c>
      <c r="D25" s="520" t="s">
        <v>36</v>
      </c>
      <c r="E25" s="110" t="s">
        <v>343</v>
      </c>
      <c r="F25" s="89" t="s">
        <v>24</v>
      </c>
      <c r="G25" s="89" t="s">
        <v>25</v>
      </c>
      <c r="H25" s="307">
        <v>1</v>
      </c>
      <c r="I25" s="307">
        <v>0</v>
      </c>
      <c r="J25" s="307">
        <v>0</v>
      </c>
      <c r="K25" s="90">
        <v>20000</v>
      </c>
      <c r="L25" s="90" t="s">
        <v>41</v>
      </c>
      <c r="M25" s="90" t="s">
        <v>41</v>
      </c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20"/>
    </row>
    <row r="26" spans="1:37" s="22" customFormat="1" ht="30" customHeight="1" x14ac:dyDescent="0.25">
      <c r="A26" s="380"/>
      <c r="B26" s="518"/>
      <c r="C26" s="455"/>
      <c r="D26" s="380"/>
      <c r="E26" s="86" t="s">
        <v>251</v>
      </c>
      <c r="F26" s="75" t="s">
        <v>19</v>
      </c>
      <c r="G26" s="75" t="s">
        <v>19</v>
      </c>
      <c r="H26" s="34" t="s">
        <v>37</v>
      </c>
      <c r="I26" s="75" t="s">
        <v>19</v>
      </c>
      <c r="J26" s="75" t="s">
        <v>19</v>
      </c>
      <c r="K26" s="75" t="s">
        <v>19</v>
      </c>
      <c r="L26" s="75" t="s">
        <v>19</v>
      </c>
      <c r="M26" s="75" t="s">
        <v>19</v>
      </c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"/>
    </row>
    <row r="27" spans="1:37" s="22" customFormat="1" ht="30" customHeight="1" x14ac:dyDescent="0.25">
      <c r="A27" s="380"/>
      <c r="B27" s="455"/>
      <c r="C27" s="455"/>
      <c r="D27" s="380"/>
      <c r="E27" s="86" t="s">
        <v>345</v>
      </c>
      <c r="F27" s="75" t="s">
        <v>19</v>
      </c>
      <c r="G27" s="75" t="s">
        <v>19</v>
      </c>
      <c r="H27" s="34" t="s">
        <v>230</v>
      </c>
      <c r="I27" s="75" t="s">
        <v>19</v>
      </c>
      <c r="J27" s="75" t="s">
        <v>19</v>
      </c>
      <c r="K27" s="75" t="s">
        <v>19</v>
      </c>
      <c r="L27" s="75" t="s">
        <v>19</v>
      </c>
      <c r="M27" s="75" t="s">
        <v>19</v>
      </c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0"/>
    </row>
    <row r="28" spans="1:37" s="22" customFormat="1" ht="30" customHeight="1" x14ac:dyDescent="0.25">
      <c r="A28" s="359"/>
      <c r="B28" s="456"/>
      <c r="C28" s="456"/>
      <c r="D28" s="359"/>
      <c r="E28" s="86" t="s">
        <v>32</v>
      </c>
      <c r="F28" s="75" t="s">
        <v>19</v>
      </c>
      <c r="G28" s="75" t="s">
        <v>19</v>
      </c>
      <c r="H28" s="34" t="s">
        <v>231</v>
      </c>
      <c r="I28" s="75" t="s">
        <v>19</v>
      </c>
      <c r="J28" s="75" t="s">
        <v>19</v>
      </c>
      <c r="K28" s="75" t="s">
        <v>19</v>
      </c>
      <c r="L28" s="75" t="s">
        <v>19</v>
      </c>
      <c r="M28" s="75" t="s">
        <v>19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20"/>
    </row>
    <row r="29" spans="1:37" s="22" customFormat="1" ht="50.1" customHeight="1" x14ac:dyDescent="0.25">
      <c r="A29" s="514">
        <v>1</v>
      </c>
      <c r="B29" s="517" t="s">
        <v>389</v>
      </c>
      <c r="C29" s="517" t="s">
        <v>33</v>
      </c>
      <c r="D29" s="520" t="s">
        <v>36</v>
      </c>
      <c r="E29" s="96" t="s">
        <v>344</v>
      </c>
      <c r="F29" s="89" t="s">
        <v>24</v>
      </c>
      <c r="G29" s="89" t="s">
        <v>25</v>
      </c>
      <c r="H29" s="307">
        <v>0</v>
      </c>
      <c r="I29" s="307">
        <v>1</v>
      </c>
      <c r="J29" s="307">
        <v>1</v>
      </c>
      <c r="K29" s="90">
        <v>0</v>
      </c>
      <c r="L29" s="90">
        <v>142857.13</v>
      </c>
      <c r="M29" s="90">
        <v>116071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20"/>
    </row>
    <row r="30" spans="1:37" ht="37.5" customHeight="1" x14ac:dyDescent="0.25">
      <c r="A30" s="515"/>
      <c r="B30" s="518"/>
      <c r="C30" s="518"/>
      <c r="D30" s="521"/>
      <c r="E30" s="145" t="s">
        <v>348</v>
      </c>
      <c r="F30" s="144" t="s">
        <v>19</v>
      </c>
      <c r="G30" s="144" t="s">
        <v>19</v>
      </c>
      <c r="H30" s="144" t="s">
        <v>38</v>
      </c>
      <c r="I30" s="144" t="s">
        <v>19</v>
      </c>
      <c r="J30" s="144" t="s">
        <v>19</v>
      </c>
      <c r="K30" s="144" t="s">
        <v>19</v>
      </c>
      <c r="L30" s="144" t="s">
        <v>19</v>
      </c>
      <c r="M30" s="144" t="s">
        <v>19</v>
      </c>
    </row>
    <row r="31" spans="1:37" ht="44.25" customHeight="1" x14ac:dyDescent="0.25">
      <c r="A31" s="516"/>
      <c r="B31" s="519"/>
      <c r="C31" s="519"/>
      <c r="D31" s="522"/>
      <c r="E31" s="145" t="s">
        <v>349</v>
      </c>
      <c r="F31" s="144" t="s">
        <v>19</v>
      </c>
      <c r="G31" s="144" t="s">
        <v>19</v>
      </c>
      <c r="H31" s="144" t="s">
        <v>19</v>
      </c>
      <c r="I31" s="144" t="s">
        <v>38</v>
      </c>
      <c r="J31" s="144" t="s">
        <v>19</v>
      </c>
      <c r="K31" s="144" t="s">
        <v>19</v>
      </c>
      <c r="L31" s="144" t="s">
        <v>19</v>
      </c>
      <c r="M31" s="144" t="s">
        <v>19</v>
      </c>
    </row>
  </sheetData>
  <autoFilter ref="A1:R31">
    <filterColumn colId="9" showButton="0"/>
    <filterColumn colId="10" showButton="0"/>
    <filterColumn colId="11" showButton="0"/>
  </autoFilter>
  <mergeCells count="37">
    <mergeCell ref="J1:M1"/>
    <mergeCell ref="A2:M2"/>
    <mergeCell ref="A3:M3"/>
    <mergeCell ref="A4:M4"/>
    <mergeCell ref="A6:A9"/>
    <mergeCell ref="B6:B9"/>
    <mergeCell ref="C6:C9"/>
    <mergeCell ref="D6:D9"/>
    <mergeCell ref="E6:E9"/>
    <mergeCell ref="F6:J6"/>
    <mergeCell ref="K6:M8"/>
    <mergeCell ref="O6:R6"/>
    <mergeCell ref="T6:W6"/>
    <mergeCell ref="F7:F9"/>
    <mergeCell ref="G7:G9"/>
    <mergeCell ref="H7:J8"/>
    <mergeCell ref="A13:A16"/>
    <mergeCell ref="B13:B16"/>
    <mergeCell ref="C13:C16"/>
    <mergeCell ref="D13:D16"/>
    <mergeCell ref="N6:N8"/>
    <mergeCell ref="A21:A24"/>
    <mergeCell ref="B21:B24"/>
    <mergeCell ref="C21:C24"/>
    <mergeCell ref="D21:D24"/>
    <mergeCell ref="A17:A20"/>
    <mergeCell ref="B17:B20"/>
    <mergeCell ref="C17:C20"/>
    <mergeCell ref="D17:D20"/>
    <mergeCell ref="A29:A31"/>
    <mergeCell ref="B29:B31"/>
    <mergeCell ref="C29:C31"/>
    <mergeCell ref="D29:D31"/>
    <mergeCell ref="A25:A28"/>
    <mergeCell ref="B25:B28"/>
    <mergeCell ref="C25:C28"/>
    <mergeCell ref="D25:D28"/>
  </mergeCells>
  <pageMargins left="0.25" right="0.25" top="0.75" bottom="0.75" header="0.3" footer="0.3"/>
  <pageSetup paperSize="9" scale="46" orientation="landscape" r:id="rId1"/>
  <headerFooter differentFirst="1">
    <oddHeader>&amp;C&amp;"Arial Cyr,обычный"&amp;10&amp;P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5"/>
  <sheetViews>
    <sheetView zoomScale="68" zoomScaleNormal="68" zoomScaleSheetLayoutView="85" zoomScalePageLayoutView="70" workbookViewId="0">
      <selection activeCell="K27" sqref="K27"/>
    </sheetView>
  </sheetViews>
  <sheetFormatPr defaultColWidth="8.7109375" defaultRowHeight="15.75" x14ac:dyDescent="0.25"/>
  <cols>
    <col min="1" max="1" width="16.5703125" style="20" customWidth="1"/>
    <col min="2" max="2" width="15.7109375" style="20" customWidth="1"/>
    <col min="3" max="3" width="15.140625" style="20" customWidth="1"/>
    <col min="4" max="4" width="18.42578125" style="20" customWidth="1"/>
    <col min="5" max="5" width="67.140625" style="20" customWidth="1"/>
    <col min="6" max="6" width="28.85546875" style="20" customWidth="1"/>
    <col min="7" max="7" width="11" style="20" customWidth="1"/>
    <col min="8" max="13" width="15.7109375" style="20" customWidth="1"/>
    <col min="14" max="14" width="80.42578125" style="22" hidden="1" customWidth="1"/>
    <col min="15" max="15" width="10.28515625" style="19" hidden="1" customWidth="1"/>
    <col min="16" max="17" width="11.5703125" style="19" hidden="1" customWidth="1"/>
    <col min="18" max="18" width="10.28515625" style="19" hidden="1" customWidth="1"/>
    <col min="19" max="20" width="8.7109375" style="19" hidden="1" bestFit="1" customWidth="1"/>
    <col min="21" max="21" width="9.140625" style="19" hidden="1" customWidth="1"/>
    <col min="22" max="23" width="10.28515625" style="19" hidden="1" customWidth="1"/>
    <col min="24" max="24" width="25.5703125" style="19" hidden="1" customWidth="1"/>
    <col min="25" max="25" width="26.85546875" style="19" customWidth="1"/>
    <col min="26" max="26" width="17.28515625" style="19" customWidth="1"/>
    <col min="27" max="27" width="16" style="19" customWidth="1"/>
    <col min="28" max="28" width="13.5703125" style="19" customWidth="1"/>
    <col min="29" max="29" width="8.7109375" style="19" bestFit="1" customWidth="1"/>
    <col min="30" max="30" width="12.28515625" style="19" bestFit="1" customWidth="1"/>
    <col min="31" max="31" width="9.140625" style="19" bestFit="1" customWidth="1"/>
    <col min="32" max="42" width="8.7109375" style="19" bestFit="1" customWidth="1"/>
    <col min="43" max="43" width="8.7109375" style="20" bestFit="1" customWidth="1"/>
    <col min="44" max="16384" width="8.7109375" style="20"/>
  </cols>
  <sheetData>
    <row r="1" spans="1:43" s="19" customFormat="1" ht="144.75" customHeight="1" x14ac:dyDescent="0.3">
      <c r="A1" s="16"/>
      <c r="B1" s="17"/>
      <c r="C1" s="17"/>
      <c r="D1" s="17"/>
      <c r="E1" s="17"/>
      <c r="F1" s="17"/>
      <c r="G1" s="17"/>
      <c r="H1" s="17"/>
      <c r="I1" s="17"/>
      <c r="J1" s="534" t="s">
        <v>331</v>
      </c>
      <c r="K1" s="534"/>
      <c r="L1" s="534"/>
      <c r="M1" s="534"/>
      <c r="N1" s="18"/>
      <c r="AQ1" s="20"/>
    </row>
    <row r="2" spans="1:43" s="19" customFormat="1" ht="18.75" customHeight="1" x14ac:dyDescent="0.25">
      <c r="A2" s="535" t="s">
        <v>0</v>
      </c>
      <c r="B2" s="535"/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21"/>
      <c r="AQ2" s="20"/>
    </row>
    <row r="3" spans="1:43" s="19" customFormat="1" ht="18.75" customHeight="1" x14ac:dyDescent="0.25">
      <c r="A3" s="535" t="s">
        <v>537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22"/>
      <c r="AQ3" s="20"/>
    </row>
    <row r="4" spans="1:43" s="19" customFormat="1" ht="18.75" customHeight="1" x14ac:dyDescent="0.25">
      <c r="A4" s="535" t="s">
        <v>2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22"/>
      <c r="AQ4" s="20"/>
    </row>
    <row r="5" spans="1:43" ht="10.5" customHeight="1" x14ac:dyDescent="0.25"/>
    <row r="6" spans="1:43" s="19" customFormat="1" ht="81.75" customHeight="1" x14ac:dyDescent="0.25">
      <c r="A6" s="528" t="s">
        <v>3</v>
      </c>
      <c r="B6" s="528" t="s">
        <v>4</v>
      </c>
      <c r="C6" s="528" t="s">
        <v>335</v>
      </c>
      <c r="D6" s="528" t="s">
        <v>6</v>
      </c>
      <c r="E6" s="528" t="s">
        <v>7</v>
      </c>
      <c r="F6" s="528" t="s">
        <v>8</v>
      </c>
      <c r="G6" s="536"/>
      <c r="H6" s="537"/>
      <c r="I6" s="537"/>
      <c r="J6" s="538"/>
      <c r="K6" s="537" t="s">
        <v>9</v>
      </c>
      <c r="L6" s="537"/>
      <c r="M6" s="538"/>
      <c r="N6" s="523" t="s">
        <v>10</v>
      </c>
      <c r="O6" s="526" t="s">
        <v>11</v>
      </c>
      <c r="P6" s="527"/>
      <c r="Q6" s="527"/>
      <c r="R6" s="526"/>
      <c r="T6" s="523" t="s">
        <v>12</v>
      </c>
      <c r="U6" s="527"/>
      <c r="V6" s="527"/>
      <c r="W6" s="526"/>
      <c r="AQ6" s="20"/>
    </row>
    <row r="7" spans="1:43" s="19" customFormat="1" ht="23.25" customHeight="1" x14ac:dyDescent="0.25">
      <c r="A7" s="529"/>
      <c r="B7" s="529"/>
      <c r="C7" s="529"/>
      <c r="D7" s="529"/>
      <c r="E7" s="529"/>
      <c r="F7" s="528" t="s">
        <v>13</v>
      </c>
      <c r="G7" s="531" t="s">
        <v>14</v>
      </c>
      <c r="H7" s="533" t="s">
        <v>15</v>
      </c>
      <c r="I7" s="533"/>
      <c r="J7" s="533"/>
      <c r="K7" s="539"/>
      <c r="L7" s="539"/>
      <c r="M7" s="540"/>
      <c r="N7" s="524"/>
      <c r="O7" s="23"/>
      <c r="P7" s="24"/>
      <c r="Q7" s="24"/>
      <c r="R7" s="24"/>
      <c r="T7" s="24"/>
      <c r="U7" s="24"/>
      <c r="V7" s="24"/>
      <c r="W7" s="24"/>
      <c r="AQ7" s="20"/>
    </row>
    <row r="8" spans="1:43" s="19" customFormat="1" ht="22.5" customHeight="1" x14ac:dyDescent="0.25">
      <c r="A8" s="529"/>
      <c r="B8" s="529"/>
      <c r="C8" s="529"/>
      <c r="D8" s="529"/>
      <c r="E8" s="529"/>
      <c r="F8" s="529"/>
      <c r="G8" s="532"/>
      <c r="H8" s="533"/>
      <c r="I8" s="533"/>
      <c r="J8" s="533"/>
      <c r="K8" s="541"/>
      <c r="L8" s="541"/>
      <c r="M8" s="542"/>
      <c r="N8" s="525"/>
      <c r="O8" s="23"/>
      <c r="P8" s="24"/>
      <c r="Q8" s="24"/>
      <c r="R8" s="24"/>
      <c r="T8" s="24"/>
      <c r="U8" s="24"/>
      <c r="V8" s="24"/>
      <c r="W8" s="24"/>
      <c r="AQ8" s="20"/>
    </row>
    <row r="9" spans="1:43" s="19" customFormat="1" ht="43.5" customHeight="1" thickBot="1" x14ac:dyDescent="0.3">
      <c r="A9" s="530"/>
      <c r="B9" s="530"/>
      <c r="C9" s="530"/>
      <c r="D9" s="530"/>
      <c r="E9" s="530"/>
      <c r="F9" s="530"/>
      <c r="G9" s="530"/>
      <c r="H9" s="25" t="s">
        <v>16</v>
      </c>
      <c r="I9" s="25" t="s">
        <v>17</v>
      </c>
      <c r="J9" s="25" t="s">
        <v>18</v>
      </c>
      <c r="K9" s="26" t="s">
        <v>16</v>
      </c>
      <c r="L9" s="26" t="s">
        <v>17</v>
      </c>
      <c r="M9" s="26" t="s">
        <v>18</v>
      </c>
      <c r="N9" s="27"/>
      <c r="O9" s="28">
        <v>2020</v>
      </c>
      <c r="P9" s="29">
        <v>2021</v>
      </c>
      <c r="Q9" s="29">
        <v>2022</v>
      </c>
      <c r="R9" s="29">
        <v>2023</v>
      </c>
      <c r="T9" s="29">
        <v>2020</v>
      </c>
      <c r="U9" s="29">
        <v>2021</v>
      </c>
      <c r="V9" s="29">
        <v>2022</v>
      </c>
      <c r="W9" s="29">
        <v>2023</v>
      </c>
      <c r="Y9" s="30"/>
      <c r="Z9" s="30"/>
      <c r="AA9" s="30"/>
      <c r="AQ9" s="20"/>
    </row>
    <row r="10" spans="1:43" s="19" customFormat="1" ht="16.5" thickBot="1" x14ac:dyDescent="0.3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26">
        <v>13</v>
      </c>
      <c r="N10" s="27"/>
      <c r="Y10" s="30"/>
      <c r="Z10" s="30"/>
      <c r="AA10" s="31"/>
      <c r="AQ10" s="20"/>
    </row>
    <row r="11" spans="1:43" s="19" customFormat="1" ht="27.75" customHeight="1" thickBot="1" x14ac:dyDescent="0.3">
      <c r="A11" s="166" t="s">
        <v>291</v>
      </c>
      <c r="B11" s="166" t="s">
        <v>291</v>
      </c>
      <c r="C11" s="167" t="s">
        <v>291</v>
      </c>
      <c r="D11" s="167" t="s">
        <v>291</v>
      </c>
      <c r="E11" s="88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85">
        <f>K12</f>
        <v>67810.48</v>
      </c>
      <c r="L11" s="85">
        <f>L12</f>
        <v>0</v>
      </c>
      <c r="M11" s="85">
        <f>M12</f>
        <v>0</v>
      </c>
      <c r="N11" s="27"/>
      <c r="O11" s="32"/>
      <c r="P11" s="32"/>
      <c r="Q11" s="32"/>
      <c r="R11" s="32"/>
      <c r="S11" s="32"/>
      <c r="T11" s="32"/>
      <c r="U11" s="32"/>
      <c r="V11" s="32"/>
      <c r="W11" s="32"/>
      <c r="AA11" s="33"/>
      <c r="AQ11" s="20"/>
    </row>
    <row r="12" spans="1:43" s="346" customFormat="1" ht="57.75" customHeight="1" x14ac:dyDescent="0.25">
      <c r="A12" s="186">
        <v>1</v>
      </c>
      <c r="B12" s="187" t="s">
        <v>538</v>
      </c>
      <c r="C12" s="187" t="s">
        <v>539</v>
      </c>
      <c r="D12" s="187" t="s">
        <v>19</v>
      </c>
      <c r="E12" s="188" t="s">
        <v>540</v>
      </c>
      <c r="F12" s="187" t="s">
        <v>24</v>
      </c>
      <c r="G12" s="187" t="s">
        <v>25</v>
      </c>
      <c r="H12" s="308">
        <v>1</v>
      </c>
      <c r="I12" s="308">
        <v>0</v>
      </c>
      <c r="J12" s="308">
        <v>0</v>
      </c>
      <c r="K12" s="189">
        <v>67810.48</v>
      </c>
      <c r="L12" s="189">
        <v>0</v>
      </c>
      <c r="M12" s="189">
        <v>0</v>
      </c>
      <c r="N12" s="344"/>
      <c r="O12" s="345"/>
      <c r="P12" s="345"/>
      <c r="Q12" s="345"/>
      <c r="R12" s="345"/>
      <c r="S12" s="345"/>
      <c r="T12" s="345"/>
      <c r="U12" s="345"/>
      <c r="V12" s="345"/>
      <c r="W12" s="345"/>
      <c r="AQ12" s="347"/>
    </row>
    <row r="13" spans="1:43" s="19" customFormat="1" ht="20.100000000000001" customHeight="1" x14ac:dyDescent="0.25">
      <c r="A13" s="515">
        <v>1</v>
      </c>
      <c r="B13" s="518" t="s">
        <v>538</v>
      </c>
      <c r="C13" s="518" t="s">
        <v>539</v>
      </c>
      <c r="D13" s="521" t="s">
        <v>202</v>
      </c>
      <c r="E13" s="86" t="s">
        <v>251</v>
      </c>
      <c r="F13" s="75" t="s">
        <v>19</v>
      </c>
      <c r="G13" s="75" t="s">
        <v>19</v>
      </c>
      <c r="H13" s="34" t="s">
        <v>37</v>
      </c>
      <c r="I13" s="75" t="s">
        <v>19</v>
      </c>
      <c r="J13" s="75" t="s">
        <v>19</v>
      </c>
      <c r="K13" s="75" t="s">
        <v>19</v>
      </c>
      <c r="L13" s="75" t="s">
        <v>19</v>
      </c>
      <c r="M13" s="75" t="s">
        <v>19</v>
      </c>
      <c r="N13" s="22"/>
      <c r="AQ13" s="20"/>
    </row>
    <row r="14" spans="1:43" s="19" customFormat="1" ht="20.100000000000001" customHeight="1" x14ac:dyDescent="0.25">
      <c r="A14" s="380"/>
      <c r="B14" s="455"/>
      <c r="C14" s="455"/>
      <c r="D14" s="380"/>
      <c r="E14" s="86" t="s">
        <v>345</v>
      </c>
      <c r="F14" s="75" t="s">
        <v>19</v>
      </c>
      <c r="G14" s="75" t="s">
        <v>19</v>
      </c>
      <c r="H14" s="34" t="s">
        <v>39</v>
      </c>
      <c r="I14" s="75" t="s">
        <v>19</v>
      </c>
      <c r="J14" s="75" t="s">
        <v>19</v>
      </c>
      <c r="K14" s="75" t="s">
        <v>19</v>
      </c>
      <c r="L14" s="75" t="s">
        <v>19</v>
      </c>
      <c r="M14" s="75" t="s">
        <v>19</v>
      </c>
      <c r="N14" s="22"/>
      <c r="AQ14" s="20"/>
    </row>
    <row r="15" spans="1:43" s="19" customFormat="1" ht="20.100000000000001" customHeight="1" x14ac:dyDescent="0.25">
      <c r="A15" s="359"/>
      <c r="B15" s="456"/>
      <c r="C15" s="456"/>
      <c r="D15" s="359"/>
      <c r="E15" s="95" t="s">
        <v>32</v>
      </c>
      <c r="F15" s="75" t="s">
        <v>19</v>
      </c>
      <c r="G15" s="75" t="s">
        <v>19</v>
      </c>
      <c r="H15" s="34" t="s">
        <v>39</v>
      </c>
      <c r="I15" s="75" t="s">
        <v>19</v>
      </c>
      <c r="J15" s="75" t="s">
        <v>19</v>
      </c>
      <c r="K15" s="75" t="s">
        <v>19</v>
      </c>
      <c r="L15" s="75" t="s">
        <v>19</v>
      </c>
      <c r="M15" s="75" t="s">
        <v>19</v>
      </c>
      <c r="N15" s="22"/>
      <c r="AQ15" s="20"/>
    </row>
  </sheetData>
  <autoFilter ref="A1:R15">
    <filterColumn colId="9" showButton="0"/>
    <filterColumn colId="10" showButton="0"/>
    <filterColumn colId="11" showButton="0"/>
  </autoFilter>
  <mergeCells count="21">
    <mergeCell ref="A13:A15"/>
    <mergeCell ref="B13:B15"/>
    <mergeCell ref="C13:C15"/>
    <mergeCell ref="D13:D15"/>
    <mergeCell ref="K6:M8"/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A4:M4"/>
    <mergeCell ref="A6:A9"/>
    <mergeCell ref="B6:B9"/>
    <mergeCell ref="C6:C9"/>
    <mergeCell ref="D6:D9"/>
    <mergeCell ref="E6:E9"/>
    <mergeCell ref="F6:J6"/>
  </mergeCells>
  <pageMargins left="0.25" right="0.25" top="0.75" bottom="0.75" header="0.3" footer="0.3"/>
  <pageSetup paperSize="9" scale="53" orientation="landscape" r:id="rId1"/>
  <headerFooter differentFirst="1">
    <oddHeader>&amp;C&amp;"Arial Cyr,обычный"&amp;10&amp;P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4"/>
  <sheetViews>
    <sheetView tabSelected="1" topLeftCell="A2" zoomScale="70" zoomScaleNormal="70" zoomScaleSheetLayoutView="85" zoomScalePageLayoutView="70" workbookViewId="0">
      <selection activeCell="J18" sqref="J18"/>
    </sheetView>
  </sheetViews>
  <sheetFormatPr defaultColWidth="8.7109375" defaultRowHeight="15.75" x14ac:dyDescent="0.25"/>
  <cols>
    <col min="1" max="3" width="10.28515625" style="47" customWidth="1"/>
    <col min="4" max="4" width="29.28515625" style="47" customWidth="1"/>
    <col min="5" max="5" width="75.7109375" style="47" customWidth="1"/>
    <col min="6" max="6" width="28.85546875" style="47" customWidth="1"/>
    <col min="7" max="7" width="15.5703125" style="47" customWidth="1"/>
    <col min="8" max="10" width="15.7109375" style="47" customWidth="1"/>
    <col min="11" max="12" width="16.42578125" style="47" customWidth="1"/>
    <col min="13" max="13" width="14.85546875" style="47" customWidth="1"/>
    <col min="14" max="14" width="80.42578125" style="49" hidden="1" customWidth="1"/>
    <col min="15" max="15" width="10.28515625" style="46" hidden="1" customWidth="1"/>
    <col min="16" max="17" width="11.5703125" style="46" hidden="1" customWidth="1"/>
    <col min="18" max="18" width="10.28515625" style="46" hidden="1" customWidth="1"/>
    <col min="19" max="20" width="8.7109375" style="46" hidden="1" bestFit="1" customWidth="1"/>
    <col min="21" max="21" width="9.140625" style="46" hidden="1" customWidth="1"/>
    <col min="22" max="23" width="10.28515625" style="46" hidden="1" customWidth="1"/>
    <col min="24" max="24" width="25.5703125" style="46" hidden="1" customWidth="1"/>
    <col min="25" max="25" width="26.85546875" style="46" customWidth="1"/>
    <col min="26" max="26" width="17.28515625" style="46" customWidth="1"/>
    <col min="27" max="27" width="16" style="46" customWidth="1"/>
    <col min="28" max="28" width="13.5703125" style="46" customWidth="1"/>
    <col min="29" max="29" width="8.7109375" style="46" bestFit="1" customWidth="1"/>
    <col min="30" max="30" width="12.28515625" style="46" bestFit="1" customWidth="1"/>
    <col min="31" max="31" width="9.140625" style="46" bestFit="1" customWidth="1"/>
    <col min="32" max="42" width="8.7109375" style="46" bestFit="1" customWidth="1"/>
    <col min="43" max="43" width="8.7109375" style="47" bestFit="1" customWidth="1"/>
    <col min="44" max="16384" width="8.7109375" style="47"/>
  </cols>
  <sheetData>
    <row r="1" spans="1:43" s="46" customFormat="1" ht="144.75" customHeight="1" x14ac:dyDescent="0.3">
      <c r="A1" s="43"/>
      <c r="B1" s="44"/>
      <c r="C1" s="44"/>
      <c r="D1" s="44"/>
      <c r="E1" s="44"/>
      <c r="F1" s="44"/>
      <c r="G1" s="44"/>
      <c r="H1" s="44"/>
      <c r="I1" s="44"/>
      <c r="J1" s="549" t="s">
        <v>332</v>
      </c>
      <c r="K1" s="549"/>
      <c r="L1" s="549"/>
      <c r="M1" s="549"/>
      <c r="N1" s="45"/>
      <c r="AQ1" s="47"/>
    </row>
    <row r="2" spans="1:43" s="46" customFormat="1" ht="18.75" customHeight="1" x14ac:dyDescent="0.25">
      <c r="A2" s="550" t="s">
        <v>0</v>
      </c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48"/>
      <c r="AQ2" s="47"/>
    </row>
    <row r="3" spans="1:43" s="46" customFormat="1" ht="18.75" customHeight="1" x14ac:dyDescent="0.25">
      <c r="A3" s="550" t="s">
        <v>149</v>
      </c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49"/>
      <c r="AQ3" s="47"/>
    </row>
    <row r="4" spans="1:43" s="46" customFormat="1" ht="18.75" customHeight="1" x14ac:dyDescent="0.25">
      <c r="A4" s="43"/>
      <c r="B4" s="43"/>
      <c r="C4" s="550" t="s">
        <v>2</v>
      </c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49"/>
      <c r="AQ4" s="47"/>
    </row>
    <row r="5" spans="1:43" ht="10.5" customHeight="1" x14ac:dyDescent="0.25"/>
    <row r="6" spans="1:43" s="46" customFormat="1" ht="81.75" customHeight="1" x14ac:dyDescent="0.25">
      <c r="A6" s="402" t="s">
        <v>3</v>
      </c>
      <c r="B6" s="402" t="s">
        <v>4</v>
      </c>
      <c r="C6" s="405" t="s">
        <v>335</v>
      </c>
      <c r="D6" s="551" t="s">
        <v>6</v>
      </c>
      <c r="E6" s="551" t="s">
        <v>7</v>
      </c>
      <c r="F6" s="551" t="s">
        <v>150</v>
      </c>
      <c r="G6" s="554"/>
      <c r="H6" s="555"/>
      <c r="I6" s="555"/>
      <c r="J6" s="556"/>
      <c r="K6" s="555" t="s">
        <v>9</v>
      </c>
      <c r="L6" s="555"/>
      <c r="M6" s="556"/>
      <c r="N6" s="563" t="s">
        <v>10</v>
      </c>
      <c r="O6" s="561" t="s">
        <v>11</v>
      </c>
      <c r="P6" s="562"/>
      <c r="Q6" s="562"/>
      <c r="R6" s="561"/>
      <c r="T6" s="563" t="s">
        <v>12</v>
      </c>
      <c r="U6" s="562"/>
      <c r="V6" s="562"/>
      <c r="W6" s="561"/>
      <c r="AQ6" s="47"/>
    </row>
    <row r="7" spans="1:43" s="46" customFormat="1" ht="23.25" customHeight="1" x14ac:dyDescent="0.25">
      <c r="A7" s="403"/>
      <c r="B7" s="403"/>
      <c r="C7" s="406"/>
      <c r="D7" s="552"/>
      <c r="E7" s="552"/>
      <c r="F7" s="551" t="s">
        <v>13</v>
      </c>
      <c r="G7" s="564" t="s">
        <v>14</v>
      </c>
      <c r="H7" s="566" t="s">
        <v>15</v>
      </c>
      <c r="I7" s="566"/>
      <c r="J7" s="566"/>
      <c r="K7" s="557"/>
      <c r="L7" s="557"/>
      <c r="M7" s="558"/>
      <c r="N7" s="569"/>
      <c r="O7" s="50"/>
      <c r="P7" s="51"/>
      <c r="Q7" s="51"/>
      <c r="R7" s="51"/>
      <c r="T7" s="51"/>
      <c r="U7" s="51"/>
      <c r="V7" s="51"/>
      <c r="W7" s="51"/>
      <c r="AQ7" s="47"/>
    </row>
    <row r="8" spans="1:43" s="46" customFormat="1" ht="22.5" customHeight="1" x14ac:dyDescent="0.25">
      <c r="A8" s="403"/>
      <c r="B8" s="403"/>
      <c r="C8" s="406"/>
      <c r="D8" s="552"/>
      <c r="E8" s="552"/>
      <c r="F8" s="552"/>
      <c r="G8" s="565"/>
      <c r="H8" s="566"/>
      <c r="I8" s="566"/>
      <c r="J8" s="566"/>
      <c r="K8" s="559"/>
      <c r="L8" s="559"/>
      <c r="M8" s="560"/>
      <c r="N8" s="570"/>
      <c r="O8" s="50"/>
      <c r="P8" s="51"/>
      <c r="Q8" s="51"/>
      <c r="R8" s="51"/>
      <c r="T8" s="51"/>
      <c r="U8" s="51"/>
      <c r="V8" s="51"/>
      <c r="W8" s="51"/>
      <c r="AQ8" s="47"/>
    </row>
    <row r="9" spans="1:43" s="46" customFormat="1" ht="33.75" customHeight="1" x14ac:dyDescent="0.25">
      <c r="A9" s="404"/>
      <c r="B9" s="404"/>
      <c r="C9" s="407"/>
      <c r="D9" s="553"/>
      <c r="E9" s="553"/>
      <c r="F9" s="553"/>
      <c r="G9" s="553"/>
      <c r="H9" s="52" t="s">
        <v>16</v>
      </c>
      <c r="I9" s="52" t="s">
        <v>17</v>
      </c>
      <c r="J9" s="52" t="s">
        <v>18</v>
      </c>
      <c r="K9" s="53" t="s">
        <v>16</v>
      </c>
      <c r="L9" s="53" t="s">
        <v>17</v>
      </c>
      <c r="M9" s="53" t="s">
        <v>18</v>
      </c>
      <c r="N9" s="54"/>
      <c r="O9" s="55">
        <v>2020</v>
      </c>
      <c r="P9" s="56">
        <v>2021</v>
      </c>
      <c r="Q9" s="56">
        <v>2022</v>
      </c>
      <c r="R9" s="56">
        <v>2023</v>
      </c>
      <c r="T9" s="56">
        <v>2020</v>
      </c>
      <c r="U9" s="56">
        <v>2021</v>
      </c>
      <c r="V9" s="56">
        <v>2022</v>
      </c>
      <c r="W9" s="56">
        <v>2023</v>
      </c>
      <c r="Y9" s="57"/>
      <c r="Z9" s="57"/>
      <c r="AA9" s="57"/>
      <c r="AQ9" s="47"/>
    </row>
    <row r="10" spans="1:43" s="46" customFormat="1" ht="16.5" thickBot="1" x14ac:dyDescent="0.3">
      <c r="A10" s="53">
        <v>1</v>
      </c>
      <c r="B10" s="53">
        <v>2</v>
      </c>
      <c r="C10" s="53">
        <v>3</v>
      </c>
      <c r="D10" s="53">
        <v>4</v>
      </c>
      <c r="E10" s="53">
        <v>5</v>
      </c>
      <c r="F10" s="53">
        <v>6</v>
      </c>
      <c r="G10" s="53">
        <v>7</v>
      </c>
      <c r="H10" s="53">
        <v>8</v>
      </c>
      <c r="I10" s="53">
        <v>9</v>
      </c>
      <c r="J10" s="53">
        <v>10</v>
      </c>
      <c r="K10" s="260">
        <v>11</v>
      </c>
      <c r="L10" s="260">
        <v>12</v>
      </c>
      <c r="M10" s="260">
        <v>13</v>
      </c>
      <c r="N10" s="54"/>
      <c r="Y10" s="348"/>
      <c r="Z10" s="348"/>
      <c r="AA10" s="61"/>
      <c r="AQ10" s="47"/>
    </row>
    <row r="11" spans="1:43" s="46" customFormat="1" ht="37.5" customHeight="1" x14ac:dyDescent="0.25">
      <c r="A11" s="166" t="s">
        <v>291</v>
      </c>
      <c r="B11" s="166" t="s">
        <v>291</v>
      </c>
      <c r="C11" s="167" t="s">
        <v>291</v>
      </c>
      <c r="D11" s="167" t="s">
        <v>291</v>
      </c>
      <c r="E11" s="88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261">
        <f>SUM(K12:K34)</f>
        <v>2172863.8530000001</v>
      </c>
      <c r="L11" s="349">
        <f t="shared" ref="L11:M11" si="0">SUM(L12:L34)</f>
        <v>1718024.3050000004</v>
      </c>
      <c r="M11" s="349">
        <f t="shared" si="0"/>
        <v>1715871.8450000002</v>
      </c>
      <c r="N11" s="259"/>
      <c r="O11" s="60"/>
      <c r="P11" s="60"/>
      <c r="Q11" s="60"/>
      <c r="R11" s="60"/>
      <c r="S11" s="60"/>
      <c r="T11" s="60"/>
      <c r="U11" s="60"/>
      <c r="V11" s="60"/>
      <c r="W11" s="60"/>
      <c r="AQ11" s="47"/>
    </row>
    <row r="12" spans="1:43" s="46" customFormat="1" ht="65.25" customHeight="1" x14ac:dyDescent="0.25">
      <c r="A12" s="62">
        <v>2</v>
      </c>
      <c r="B12" s="63" t="s">
        <v>21</v>
      </c>
      <c r="C12" s="63" t="s">
        <v>533</v>
      </c>
      <c r="D12" s="320" t="s">
        <v>529</v>
      </c>
      <c r="E12" s="291" t="s">
        <v>530</v>
      </c>
      <c r="F12" s="321" t="s">
        <v>531</v>
      </c>
      <c r="G12" s="322" t="s">
        <v>164</v>
      </c>
      <c r="H12" s="323">
        <v>14.5</v>
      </c>
      <c r="I12" s="323">
        <v>14.5</v>
      </c>
      <c r="J12" s="323">
        <v>14.5</v>
      </c>
      <c r="K12" s="324">
        <v>3102.4</v>
      </c>
      <c r="L12" s="324">
        <v>1702.4</v>
      </c>
      <c r="M12" s="324">
        <v>1702.4</v>
      </c>
      <c r="O12" s="60"/>
      <c r="P12" s="60"/>
      <c r="Q12" s="60"/>
      <c r="R12" s="60"/>
      <c r="S12" s="60"/>
      <c r="T12" s="60"/>
      <c r="U12" s="60"/>
      <c r="V12" s="60"/>
      <c r="W12" s="60"/>
      <c r="AA12" s="258"/>
      <c r="AQ12" s="47"/>
    </row>
    <row r="13" spans="1:43" s="46" customFormat="1" ht="50.1" customHeight="1" x14ac:dyDescent="0.25">
      <c r="A13" s="62">
        <v>2</v>
      </c>
      <c r="B13" s="63" t="s">
        <v>21</v>
      </c>
      <c r="C13" s="63" t="s">
        <v>152</v>
      </c>
      <c r="D13" s="63" t="s">
        <v>390</v>
      </c>
      <c r="E13" s="543" t="s">
        <v>400</v>
      </c>
      <c r="F13" s="68" t="s">
        <v>177</v>
      </c>
      <c r="G13" s="68" t="s">
        <v>151</v>
      </c>
      <c r="H13" s="42">
        <f>15701+664.696</f>
        <v>16365.696</v>
      </c>
      <c r="I13" s="42">
        <f>15701+664.696</f>
        <v>16365.696</v>
      </c>
      <c r="J13" s="42">
        <f>15701+664.696</f>
        <v>16365.696</v>
      </c>
      <c r="K13" s="292">
        <f>152510.94+65354.7</f>
        <v>217865.64</v>
      </c>
      <c r="L13" s="324">
        <f>99735.84-5766.25</f>
        <v>93969.59</v>
      </c>
      <c r="M13" s="324">
        <v>105135.84</v>
      </c>
      <c r="N13" s="49"/>
      <c r="O13" s="60"/>
      <c r="P13" s="60"/>
      <c r="Q13" s="60"/>
      <c r="R13" s="60"/>
      <c r="S13" s="60"/>
      <c r="T13" s="60"/>
      <c r="U13" s="60"/>
      <c r="V13" s="60"/>
      <c r="W13" s="60"/>
      <c r="AQ13" s="47"/>
    </row>
    <row r="14" spans="1:43" s="46" customFormat="1" ht="50.1" customHeight="1" x14ac:dyDescent="0.25">
      <c r="A14" s="545">
        <v>2</v>
      </c>
      <c r="B14" s="543" t="s">
        <v>21</v>
      </c>
      <c r="C14" s="543" t="s">
        <v>152</v>
      </c>
      <c r="D14" s="543" t="s">
        <v>178</v>
      </c>
      <c r="E14" s="572"/>
      <c r="F14" s="68" t="s">
        <v>404</v>
      </c>
      <c r="G14" s="68" t="s">
        <v>25</v>
      </c>
      <c r="H14" s="41" t="s">
        <v>337</v>
      </c>
      <c r="I14" s="41" t="s">
        <v>337</v>
      </c>
      <c r="J14" s="41" t="s">
        <v>337</v>
      </c>
      <c r="K14" s="573">
        <f>3165.34-346.5</f>
        <v>2818.84</v>
      </c>
      <c r="L14" s="571">
        <v>3179.28</v>
      </c>
      <c r="M14" s="571">
        <v>3193.77</v>
      </c>
      <c r="N14" s="49"/>
      <c r="O14" s="60"/>
      <c r="P14" s="60"/>
      <c r="Q14" s="60"/>
      <c r="R14" s="60"/>
      <c r="S14" s="60"/>
      <c r="T14" s="60"/>
      <c r="U14" s="60"/>
      <c r="V14" s="60"/>
      <c r="W14" s="60"/>
      <c r="AQ14" s="47"/>
    </row>
    <row r="15" spans="1:43" s="46" customFormat="1" ht="50.1" customHeight="1" x14ac:dyDescent="0.25">
      <c r="A15" s="359"/>
      <c r="B15" s="359"/>
      <c r="C15" s="359"/>
      <c r="D15" s="359"/>
      <c r="E15" s="544"/>
      <c r="F15" s="68" t="s">
        <v>405</v>
      </c>
      <c r="G15" s="68" t="s">
        <v>25</v>
      </c>
      <c r="H15" s="41" t="s">
        <v>336</v>
      </c>
      <c r="I15" s="41" t="s">
        <v>336</v>
      </c>
      <c r="J15" s="41" t="s">
        <v>336</v>
      </c>
      <c r="K15" s="379"/>
      <c r="L15" s="379"/>
      <c r="M15" s="379"/>
      <c r="N15" s="49"/>
      <c r="O15" s="60"/>
      <c r="P15" s="60"/>
      <c r="Q15" s="60"/>
      <c r="R15" s="60"/>
      <c r="S15" s="60"/>
      <c r="T15" s="60"/>
      <c r="U15" s="60"/>
      <c r="V15" s="60"/>
      <c r="W15" s="60"/>
      <c r="AQ15" s="47"/>
    </row>
    <row r="16" spans="1:43" ht="40.5" customHeight="1" x14ac:dyDescent="0.25">
      <c r="A16" s="62">
        <v>2</v>
      </c>
      <c r="B16" s="63" t="s">
        <v>21</v>
      </c>
      <c r="C16" s="63" t="s">
        <v>155</v>
      </c>
      <c r="D16" s="63" t="s">
        <v>156</v>
      </c>
      <c r="E16" s="63" t="s">
        <v>401</v>
      </c>
      <c r="F16" s="63" t="s">
        <v>177</v>
      </c>
      <c r="G16" s="63" t="s">
        <v>151</v>
      </c>
      <c r="H16" s="70">
        <v>15650.66</v>
      </c>
      <c r="I16" s="70">
        <v>15650.66</v>
      </c>
      <c r="J16" s="70">
        <v>15650.66</v>
      </c>
      <c r="K16" s="64">
        <v>481210.94199999998</v>
      </c>
      <c r="L16" s="65">
        <v>474259.26199999999</v>
      </c>
      <c r="M16" s="64">
        <v>474259.26199999999</v>
      </c>
    </row>
    <row r="17" spans="1:13" ht="50.1" customHeight="1" x14ac:dyDescent="0.25">
      <c r="A17" s="545">
        <v>2</v>
      </c>
      <c r="B17" s="543" t="s">
        <v>21</v>
      </c>
      <c r="C17" s="543" t="s">
        <v>179</v>
      </c>
      <c r="D17" s="63" t="s">
        <v>180</v>
      </c>
      <c r="E17" s="543" t="s">
        <v>181</v>
      </c>
      <c r="F17" s="63" t="s">
        <v>182</v>
      </c>
      <c r="G17" s="63" t="s">
        <v>25</v>
      </c>
      <c r="H17" s="70">
        <v>14</v>
      </c>
      <c r="I17" s="70">
        <v>13</v>
      </c>
      <c r="J17" s="70">
        <v>13</v>
      </c>
      <c r="K17" s="324">
        <f>71630.88+81382.61</f>
        <v>153013.49</v>
      </c>
      <c r="L17" s="65">
        <v>30316.880000000001</v>
      </c>
      <c r="M17" s="65">
        <v>30316.880000000001</v>
      </c>
    </row>
    <row r="18" spans="1:13" ht="50.1" customHeight="1" x14ac:dyDescent="0.25">
      <c r="A18" s="546"/>
      <c r="B18" s="544"/>
      <c r="C18" s="544"/>
      <c r="D18" s="63" t="s">
        <v>527</v>
      </c>
      <c r="E18" s="544"/>
      <c r="F18" s="63" t="s">
        <v>528</v>
      </c>
      <c r="G18" s="63" t="s">
        <v>25</v>
      </c>
      <c r="H18" s="70">
        <v>586</v>
      </c>
      <c r="I18" s="70">
        <v>0</v>
      </c>
      <c r="J18" s="70">
        <v>0</v>
      </c>
      <c r="K18" s="324">
        <v>14442.7</v>
      </c>
      <c r="L18" s="65">
        <v>0</v>
      </c>
      <c r="M18" s="65">
        <v>0</v>
      </c>
    </row>
    <row r="19" spans="1:13" ht="50.1" customHeight="1" x14ac:dyDescent="0.25">
      <c r="A19" s="67">
        <v>2</v>
      </c>
      <c r="B19" s="63" t="s">
        <v>21</v>
      </c>
      <c r="C19" s="68" t="s">
        <v>157</v>
      </c>
      <c r="D19" s="68" t="s">
        <v>36</v>
      </c>
      <c r="E19" s="68" t="s">
        <v>158</v>
      </c>
      <c r="F19" s="68" t="s">
        <v>24</v>
      </c>
      <c r="G19" s="68" t="s">
        <v>25</v>
      </c>
      <c r="H19" s="68" t="s">
        <v>159</v>
      </c>
      <c r="I19" s="68" t="s">
        <v>159</v>
      </c>
      <c r="J19" s="68" t="s">
        <v>159</v>
      </c>
      <c r="K19" s="69">
        <v>36108.300000000003</v>
      </c>
      <c r="L19" s="69">
        <v>40000</v>
      </c>
      <c r="M19" s="69">
        <v>40000</v>
      </c>
    </row>
    <row r="20" spans="1:13" ht="50.1" customHeight="1" x14ac:dyDescent="0.25">
      <c r="A20" s="62">
        <v>2</v>
      </c>
      <c r="B20" s="63" t="s">
        <v>21</v>
      </c>
      <c r="C20" s="63" t="s">
        <v>160</v>
      </c>
      <c r="D20" s="63" t="s">
        <v>154</v>
      </c>
      <c r="E20" s="63" t="s">
        <v>402</v>
      </c>
      <c r="F20" s="68" t="s">
        <v>161</v>
      </c>
      <c r="G20" s="67" t="s">
        <v>25</v>
      </c>
      <c r="H20" s="68" t="s">
        <v>49</v>
      </c>
      <c r="I20" s="68" t="s">
        <v>29</v>
      </c>
      <c r="J20" s="68" t="s">
        <v>29</v>
      </c>
      <c r="K20" s="69">
        <v>45210</v>
      </c>
      <c r="L20" s="69">
        <v>0</v>
      </c>
      <c r="M20" s="69">
        <v>0</v>
      </c>
    </row>
    <row r="21" spans="1:13" ht="50.1" customHeight="1" x14ac:dyDescent="0.25">
      <c r="A21" s="62">
        <v>2</v>
      </c>
      <c r="B21" s="63" t="s">
        <v>21</v>
      </c>
      <c r="C21" s="63" t="s">
        <v>162</v>
      </c>
      <c r="D21" s="63" t="s">
        <v>154</v>
      </c>
      <c r="E21" s="63" t="s">
        <v>183</v>
      </c>
      <c r="F21" s="68" t="s">
        <v>163</v>
      </c>
      <c r="G21" s="68" t="s">
        <v>164</v>
      </c>
      <c r="H21" s="68" t="s">
        <v>184</v>
      </c>
      <c r="I21" s="68" t="s">
        <v>184</v>
      </c>
      <c r="J21" s="63" t="s">
        <v>184</v>
      </c>
      <c r="K21" s="64">
        <v>325808.821</v>
      </c>
      <c r="L21" s="64">
        <v>312083.31300000002</v>
      </c>
      <c r="M21" s="64">
        <v>312083.31300000002</v>
      </c>
    </row>
    <row r="22" spans="1:13" ht="50.1" customHeight="1" x14ac:dyDescent="0.25">
      <c r="A22" s="67">
        <v>2</v>
      </c>
      <c r="B22" s="63" t="s">
        <v>21</v>
      </c>
      <c r="C22" s="68" t="s">
        <v>165</v>
      </c>
      <c r="D22" s="68" t="s">
        <v>78</v>
      </c>
      <c r="E22" s="68" t="s">
        <v>166</v>
      </c>
      <c r="F22" s="68" t="s">
        <v>167</v>
      </c>
      <c r="G22" s="68" t="s">
        <v>168</v>
      </c>
      <c r="H22" s="322" t="s">
        <v>564</v>
      </c>
      <c r="I22" s="322" t="s">
        <v>185</v>
      </c>
      <c r="J22" s="322" t="s">
        <v>185</v>
      </c>
      <c r="K22" s="324">
        <f>59000+4325.6</f>
        <v>63325.599999999999</v>
      </c>
      <c r="L22" s="324">
        <v>59000</v>
      </c>
      <c r="M22" s="324">
        <v>59000</v>
      </c>
    </row>
    <row r="23" spans="1:13" ht="50.1" customHeight="1" x14ac:dyDescent="0.25">
      <c r="A23" s="543" t="s">
        <v>49</v>
      </c>
      <c r="B23" s="543" t="s">
        <v>21</v>
      </c>
      <c r="C23" s="543" t="s">
        <v>169</v>
      </c>
      <c r="D23" s="543" t="s">
        <v>154</v>
      </c>
      <c r="E23" s="548" t="s">
        <v>186</v>
      </c>
      <c r="F23" s="68" t="s">
        <v>338</v>
      </c>
      <c r="G23" s="68" t="s">
        <v>25</v>
      </c>
      <c r="H23" s="68" t="s">
        <v>49</v>
      </c>
      <c r="I23" s="68" t="s">
        <v>28</v>
      </c>
      <c r="J23" s="63" t="s">
        <v>28</v>
      </c>
      <c r="K23" s="547">
        <v>50855.1</v>
      </c>
      <c r="L23" s="547">
        <v>15000</v>
      </c>
      <c r="M23" s="547">
        <v>15000</v>
      </c>
    </row>
    <row r="24" spans="1:13" ht="50.1" customHeight="1" x14ac:dyDescent="0.25">
      <c r="A24" s="359"/>
      <c r="B24" s="359"/>
      <c r="C24" s="359"/>
      <c r="D24" s="359"/>
      <c r="E24" s="359"/>
      <c r="F24" s="68" t="s">
        <v>360</v>
      </c>
      <c r="G24" s="68" t="s">
        <v>25</v>
      </c>
      <c r="H24" s="68" t="s">
        <v>339</v>
      </c>
      <c r="I24" s="68" t="s">
        <v>29</v>
      </c>
      <c r="J24" s="63" t="s">
        <v>29</v>
      </c>
      <c r="K24" s="359"/>
      <c r="L24" s="359"/>
      <c r="M24" s="359"/>
    </row>
    <row r="25" spans="1:13" ht="50.1" customHeight="1" x14ac:dyDescent="0.25">
      <c r="A25" s="63" t="s">
        <v>49</v>
      </c>
      <c r="B25" s="63" t="s">
        <v>21</v>
      </c>
      <c r="C25" s="63" t="s">
        <v>170</v>
      </c>
      <c r="D25" s="63" t="s">
        <v>36</v>
      </c>
      <c r="E25" s="68" t="s">
        <v>408</v>
      </c>
      <c r="F25" s="68" t="s">
        <v>171</v>
      </c>
      <c r="G25" s="68" t="s">
        <v>25</v>
      </c>
      <c r="H25" s="67">
        <v>3</v>
      </c>
      <c r="I25" s="67">
        <v>3</v>
      </c>
      <c r="J25" s="62">
        <v>3</v>
      </c>
      <c r="K25" s="64">
        <v>32018</v>
      </c>
      <c r="L25" s="64">
        <v>37160</v>
      </c>
      <c r="M25" s="64">
        <v>37160</v>
      </c>
    </row>
    <row r="26" spans="1:13" ht="50.1" customHeight="1" x14ac:dyDescent="0.25">
      <c r="A26" s="63" t="s">
        <v>49</v>
      </c>
      <c r="B26" s="63" t="s">
        <v>21</v>
      </c>
      <c r="C26" s="63" t="s">
        <v>534</v>
      </c>
      <c r="D26" s="63" t="s">
        <v>535</v>
      </c>
      <c r="E26" s="322" t="s">
        <v>532</v>
      </c>
      <c r="F26" s="322" t="s">
        <v>161</v>
      </c>
      <c r="G26" s="325" t="s">
        <v>25</v>
      </c>
      <c r="H26" s="325">
        <v>3</v>
      </c>
      <c r="I26" s="325">
        <v>0</v>
      </c>
      <c r="J26" s="325">
        <v>0</v>
      </c>
      <c r="K26" s="324">
        <v>19395</v>
      </c>
      <c r="L26" s="324">
        <v>0</v>
      </c>
      <c r="M26" s="324">
        <v>0</v>
      </c>
    </row>
    <row r="27" spans="1:13" ht="50.1" customHeight="1" x14ac:dyDescent="0.25">
      <c r="A27" s="567">
        <v>2</v>
      </c>
      <c r="B27" s="543" t="s">
        <v>21</v>
      </c>
      <c r="C27" s="567">
        <v>85711</v>
      </c>
      <c r="D27" s="67" t="s">
        <v>391</v>
      </c>
      <c r="E27" s="567" t="s">
        <v>172</v>
      </c>
      <c r="F27" s="67" t="s">
        <v>406</v>
      </c>
      <c r="G27" s="67" t="s">
        <v>25</v>
      </c>
      <c r="H27" s="67">
        <v>5</v>
      </c>
      <c r="I27" s="67">
        <v>5</v>
      </c>
      <c r="J27" s="67">
        <v>5</v>
      </c>
      <c r="K27" s="69">
        <v>18656.810000000001</v>
      </c>
      <c r="L27" s="69">
        <v>12043.35</v>
      </c>
      <c r="M27" s="69">
        <v>12043.35</v>
      </c>
    </row>
    <row r="28" spans="1:13" ht="50.1" customHeight="1" x14ac:dyDescent="0.25">
      <c r="A28" s="568"/>
      <c r="B28" s="544"/>
      <c r="C28" s="568"/>
      <c r="D28" s="62" t="s">
        <v>187</v>
      </c>
      <c r="E28" s="568"/>
      <c r="F28" s="62" t="s">
        <v>188</v>
      </c>
      <c r="G28" s="62" t="s">
        <v>25</v>
      </c>
      <c r="H28" s="325">
        <v>8</v>
      </c>
      <c r="I28" s="325">
        <v>8</v>
      </c>
      <c r="J28" s="325">
        <v>8</v>
      </c>
      <c r="K28" s="324">
        <f>105675.37+146.31</f>
        <v>105821.68</v>
      </c>
      <c r="L28" s="324">
        <v>106175.36</v>
      </c>
      <c r="M28" s="324">
        <v>106175.36</v>
      </c>
    </row>
    <row r="29" spans="1:13" ht="50.1" customHeight="1" x14ac:dyDescent="0.25">
      <c r="A29" s="62">
        <v>2</v>
      </c>
      <c r="B29" s="63" t="s">
        <v>21</v>
      </c>
      <c r="C29" s="62">
        <v>85723</v>
      </c>
      <c r="D29" s="62" t="s">
        <v>187</v>
      </c>
      <c r="E29" s="63" t="s">
        <v>189</v>
      </c>
      <c r="F29" s="62" t="s">
        <v>407</v>
      </c>
      <c r="G29" s="62" t="s">
        <v>25</v>
      </c>
      <c r="H29" s="325">
        <v>1</v>
      </c>
      <c r="I29" s="325">
        <v>1</v>
      </c>
      <c r="J29" s="325">
        <v>1</v>
      </c>
      <c r="K29" s="324">
        <v>51671.42</v>
      </c>
      <c r="L29" s="324">
        <v>2497.04</v>
      </c>
      <c r="M29" s="324">
        <v>2497.04</v>
      </c>
    </row>
    <row r="30" spans="1:13" ht="50.1" customHeight="1" x14ac:dyDescent="0.25">
      <c r="A30" s="67">
        <v>2</v>
      </c>
      <c r="B30" s="63" t="s">
        <v>21</v>
      </c>
      <c r="C30" s="67">
        <v>85811</v>
      </c>
      <c r="D30" s="67" t="s">
        <v>36</v>
      </c>
      <c r="E30" s="67" t="s">
        <v>174</v>
      </c>
      <c r="F30" s="67" t="s">
        <v>175</v>
      </c>
      <c r="G30" s="67" t="s">
        <v>25</v>
      </c>
      <c r="H30" s="325">
        <v>35400</v>
      </c>
      <c r="I30" s="325">
        <v>35900</v>
      </c>
      <c r="J30" s="325">
        <v>36000</v>
      </c>
      <c r="K30" s="324">
        <v>483000</v>
      </c>
      <c r="L30" s="324">
        <v>483000</v>
      </c>
      <c r="M30" s="324">
        <v>483000</v>
      </c>
    </row>
    <row r="31" spans="1:13" ht="50.1" customHeight="1" x14ac:dyDescent="0.25">
      <c r="A31" s="67">
        <v>2</v>
      </c>
      <c r="B31" s="63" t="s">
        <v>21</v>
      </c>
      <c r="C31" s="67">
        <v>94214</v>
      </c>
      <c r="D31" s="67" t="s">
        <v>178</v>
      </c>
      <c r="E31" s="67" t="s">
        <v>409</v>
      </c>
      <c r="F31" s="68" t="s">
        <v>24</v>
      </c>
      <c r="G31" s="67" t="s">
        <v>25</v>
      </c>
      <c r="H31" s="325">
        <v>150</v>
      </c>
      <c r="I31" s="325">
        <v>150</v>
      </c>
      <c r="J31" s="325">
        <v>150</v>
      </c>
      <c r="K31" s="324">
        <v>1198.8</v>
      </c>
      <c r="L31" s="324">
        <v>1198.8</v>
      </c>
      <c r="M31" s="324">
        <v>1198.8</v>
      </c>
    </row>
    <row r="32" spans="1:13" ht="50.1" customHeight="1" x14ac:dyDescent="0.25">
      <c r="A32" s="67">
        <v>2</v>
      </c>
      <c r="B32" s="63" t="s">
        <v>21</v>
      </c>
      <c r="C32" s="67">
        <v>94215</v>
      </c>
      <c r="D32" s="67" t="s">
        <v>178</v>
      </c>
      <c r="E32" s="67" t="s">
        <v>190</v>
      </c>
      <c r="F32" s="68" t="s">
        <v>24</v>
      </c>
      <c r="G32" s="67" t="s">
        <v>25</v>
      </c>
      <c r="H32" s="325">
        <v>170</v>
      </c>
      <c r="I32" s="325">
        <v>170</v>
      </c>
      <c r="J32" s="325">
        <v>170</v>
      </c>
      <c r="K32" s="324">
        <v>4152.16</v>
      </c>
      <c r="L32" s="324">
        <v>4152.16</v>
      </c>
      <c r="M32" s="324">
        <v>4152.16</v>
      </c>
    </row>
    <row r="33" spans="1:13" ht="50.1" customHeight="1" x14ac:dyDescent="0.25">
      <c r="A33" s="62">
        <v>2</v>
      </c>
      <c r="B33" s="63" t="s">
        <v>21</v>
      </c>
      <c r="C33" s="62">
        <v>94216</v>
      </c>
      <c r="D33" s="62" t="s">
        <v>27</v>
      </c>
      <c r="E33" s="62" t="s">
        <v>176</v>
      </c>
      <c r="F33" s="62" t="s">
        <v>24</v>
      </c>
      <c r="G33" s="62" t="s">
        <v>25</v>
      </c>
      <c r="H33" s="325">
        <v>11</v>
      </c>
      <c r="I33" s="325">
        <v>3</v>
      </c>
      <c r="J33" s="325">
        <v>3</v>
      </c>
      <c r="K33" s="324">
        <v>8007.22</v>
      </c>
      <c r="L33" s="324">
        <v>1500</v>
      </c>
      <c r="M33" s="324">
        <v>1500</v>
      </c>
    </row>
    <row r="34" spans="1:13" ht="50.1" customHeight="1" x14ac:dyDescent="0.25">
      <c r="A34" s="67">
        <v>2</v>
      </c>
      <c r="B34" s="68" t="s">
        <v>21</v>
      </c>
      <c r="C34" s="67">
        <v>96111</v>
      </c>
      <c r="D34" s="67" t="s">
        <v>536</v>
      </c>
      <c r="E34" s="67" t="s">
        <v>410</v>
      </c>
      <c r="F34" s="67" t="s">
        <v>24</v>
      </c>
      <c r="G34" s="67" t="s">
        <v>25</v>
      </c>
      <c r="H34" s="325">
        <v>3</v>
      </c>
      <c r="I34" s="325">
        <v>2</v>
      </c>
      <c r="J34" s="325">
        <v>2</v>
      </c>
      <c r="K34" s="324">
        <f>29367.75+25813.18</f>
        <v>55180.93</v>
      </c>
      <c r="L34" s="324">
        <v>40786.870000000003</v>
      </c>
      <c r="M34" s="324">
        <v>27453.67</v>
      </c>
    </row>
  </sheetData>
  <autoFilter ref="A1:R34">
    <filterColumn colId="9" showButton="0"/>
    <filterColumn colId="10" showButton="0"/>
    <filterColumn colId="11" showButton="0"/>
  </autoFilter>
  <mergeCells count="41">
    <mergeCell ref="E27:E28"/>
    <mergeCell ref="C27:C28"/>
    <mergeCell ref="B27:B28"/>
    <mergeCell ref="A27:A28"/>
    <mergeCell ref="N6:N8"/>
    <mergeCell ref="M14:M15"/>
    <mergeCell ref="A14:A15"/>
    <mergeCell ref="B14:B15"/>
    <mergeCell ref="C14:C15"/>
    <mergeCell ref="D14:D15"/>
    <mergeCell ref="E13:E15"/>
    <mergeCell ref="A23:A24"/>
    <mergeCell ref="K14:K15"/>
    <mergeCell ref="L14:L15"/>
    <mergeCell ref="K23:K24"/>
    <mergeCell ref="L23:L24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E17:E18"/>
    <mergeCell ref="A17:A18"/>
    <mergeCell ref="B17:B18"/>
    <mergeCell ref="C17:C18"/>
    <mergeCell ref="M23:M24"/>
    <mergeCell ref="E23:E24"/>
    <mergeCell ref="D23:D24"/>
    <mergeCell ref="C23:C24"/>
    <mergeCell ref="B23:B24"/>
  </mergeCells>
  <pageMargins left="0.25" right="0.25" top="0.75" bottom="0.75" header="0.3" footer="0.3"/>
  <pageSetup paperSize="9" scale="51" fitToHeight="0" orientation="landscape" r:id="rId1"/>
  <headerFooter differentFirst="1">
    <oddHeader>&amp;C&amp;"Arial Cyr,обычный"&amp;10&amp;P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"/>
  <sheetViews>
    <sheetView view="pageBreakPreview" topLeftCell="A2" zoomScale="85" zoomScaleNormal="85" zoomScaleSheetLayoutView="85" zoomScalePageLayoutView="70" workbookViewId="0">
      <selection sqref="A1:M19"/>
    </sheetView>
  </sheetViews>
  <sheetFormatPr defaultColWidth="8.7109375" defaultRowHeight="15.75" x14ac:dyDescent="0.25"/>
  <cols>
    <col min="1" max="1" width="16.5703125" style="47" customWidth="1"/>
    <col min="2" max="2" width="15.7109375" style="47" customWidth="1"/>
    <col min="3" max="3" width="19" style="47" customWidth="1"/>
    <col min="4" max="4" width="18.42578125" style="47" customWidth="1"/>
    <col min="5" max="5" width="75.7109375" style="47" customWidth="1"/>
    <col min="6" max="6" width="28.85546875" style="47" customWidth="1"/>
    <col min="7" max="7" width="15.5703125" style="47" customWidth="1"/>
    <col min="8" max="8" width="14.28515625" style="47" customWidth="1"/>
    <col min="9" max="9" width="19.42578125" style="47" customWidth="1"/>
    <col min="10" max="10" width="13.140625" style="47" bestFit="1" customWidth="1"/>
    <col min="11" max="11" width="16.42578125" style="47" customWidth="1"/>
    <col min="12" max="12" width="14.42578125" style="47" customWidth="1"/>
    <col min="13" max="13" width="14.85546875" style="47" customWidth="1"/>
    <col min="14" max="14" width="80.42578125" style="49" hidden="1" customWidth="1"/>
    <col min="15" max="15" width="10.28515625" style="46" hidden="1" customWidth="1"/>
    <col min="16" max="17" width="11.5703125" style="46" hidden="1" customWidth="1"/>
    <col min="18" max="18" width="10.28515625" style="46" hidden="1" customWidth="1"/>
    <col min="19" max="20" width="8.7109375" style="46" hidden="1" bestFit="1" customWidth="1"/>
    <col min="21" max="21" width="9.140625" style="46" hidden="1" customWidth="1"/>
    <col min="22" max="23" width="10.28515625" style="46" hidden="1" customWidth="1"/>
    <col min="24" max="24" width="25.5703125" style="46" hidden="1" customWidth="1"/>
    <col min="25" max="25" width="26.85546875" style="46" customWidth="1"/>
    <col min="26" max="26" width="17.28515625" style="46" customWidth="1"/>
    <col min="27" max="27" width="16" style="46" customWidth="1"/>
    <col min="28" max="28" width="13.5703125" style="46" customWidth="1"/>
    <col min="29" max="29" width="8.7109375" style="46" bestFit="1" customWidth="1"/>
    <col min="30" max="30" width="12.28515625" style="46" bestFit="1" customWidth="1"/>
    <col min="31" max="31" width="9.140625" style="46" bestFit="1" customWidth="1"/>
    <col min="32" max="42" width="8.7109375" style="46" bestFit="1" customWidth="1"/>
    <col min="43" max="43" width="8.7109375" style="47" bestFit="1" customWidth="1"/>
    <col min="44" max="16384" width="8.7109375" style="47"/>
  </cols>
  <sheetData>
    <row r="1" spans="1:43" s="46" customFormat="1" ht="144.75" customHeight="1" x14ac:dyDescent="0.3">
      <c r="A1" s="43"/>
      <c r="B1" s="44"/>
      <c r="C1" s="44"/>
      <c r="D1" s="44"/>
      <c r="E1" s="44"/>
      <c r="F1" s="44"/>
      <c r="G1" s="44"/>
      <c r="H1" s="44"/>
      <c r="I1" s="44"/>
      <c r="J1" s="549" t="s">
        <v>541</v>
      </c>
      <c r="K1" s="549"/>
      <c r="L1" s="549"/>
      <c r="M1" s="549"/>
      <c r="N1" s="45"/>
      <c r="AQ1" s="47"/>
    </row>
    <row r="2" spans="1:43" s="46" customFormat="1" ht="18.75" customHeight="1" x14ac:dyDescent="0.25">
      <c r="A2" s="550" t="s">
        <v>0</v>
      </c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48"/>
      <c r="AQ2" s="47"/>
    </row>
    <row r="3" spans="1:43" s="46" customFormat="1" ht="18.75" customHeight="1" x14ac:dyDescent="0.25">
      <c r="A3" s="550" t="s">
        <v>192</v>
      </c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49"/>
      <c r="AQ3" s="47"/>
    </row>
    <row r="4" spans="1:43" s="46" customFormat="1" ht="18.75" customHeight="1" x14ac:dyDescent="0.25">
      <c r="A4" s="43"/>
      <c r="B4" s="43"/>
      <c r="C4" s="550" t="s">
        <v>2</v>
      </c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49"/>
      <c r="AQ4" s="47"/>
    </row>
    <row r="5" spans="1:43" ht="10.5" customHeight="1" x14ac:dyDescent="0.25"/>
    <row r="6" spans="1:43" s="46" customFormat="1" ht="81.75" customHeight="1" x14ac:dyDescent="0.25">
      <c r="A6" s="551" t="s">
        <v>3</v>
      </c>
      <c r="B6" s="551" t="s">
        <v>4</v>
      </c>
      <c r="C6" s="551" t="s">
        <v>5</v>
      </c>
      <c r="D6" s="551" t="s">
        <v>6</v>
      </c>
      <c r="E6" s="551" t="s">
        <v>7</v>
      </c>
      <c r="F6" s="551" t="s">
        <v>150</v>
      </c>
      <c r="G6" s="554"/>
      <c r="H6" s="555"/>
      <c r="I6" s="555"/>
      <c r="J6" s="556"/>
      <c r="K6" s="555" t="s">
        <v>9</v>
      </c>
      <c r="L6" s="555"/>
      <c r="M6" s="556"/>
      <c r="N6" s="563" t="s">
        <v>10</v>
      </c>
      <c r="O6" s="561" t="s">
        <v>11</v>
      </c>
      <c r="P6" s="562"/>
      <c r="Q6" s="562"/>
      <c r="R6" s="561"/>
      <c r="T6" s="563" t="s">
        <v>12</v>
      </c>
      <c r="U6" s="562"/>
      <c r="V6" s="562"/>
      <c r="W6" s="561"/>
      <c r="AQ6" s="47"/>
    </row>
    <row r="7" spans="1:43" s="46" customFormat="1" ht="23.25" customHeight="1" x14ac:dyDescent="0.25">
      <c r="A7" s="552"/>
      <c r="B7" s="552"/>
      <c r="C7" s="552"/>
      <c r="D7" s="552"/>
      <c r="E7" s="552"/>
      <c r="F7" s="551" t="s">
        <v>13</v>
      </c>
      <c r="G7" s="564" t="s">
        <v>14</v>
      </c>
      <c r="H7" s="566" t="s">
        <v>15</v>
      </c>
      <c r="I7" s="566"/>
      <c r="J7" s="566"/>
      <c r="K7" s="557"/>
      <c r="L7" s="557"/>
      <c r="M7" s="558"/>
      <c r="N7" s="569"/>
      <c r="O7" s="50"/>
      <c r="P7" s="51"/>
      <c r="Q7" s="51"/>
      <c r="R7" s="51"/>
      <c r="T7" s="51"/>
      <c r="U7" s="51"/>
      <c r="V7" s="51"/>
      <c r="W7" s="51"/>
      <c r="AQ7" s="47"/>
    </row>
    <row r="8" spans="1:43" s="46" customFormat="1" ht="22.5" customHeight="1" x14ac:dyDescent="0.25">
      <c r="A8" s="552"/>
      <c r="B8" s="552"/>
      <c r="C8" s="552"/>
      <c r="D8" s="552"/>
      <c r="E8" s="552"/>
      <c r="F8" s="552"/>
      <c r="G8" s="565"/>
      <c r="H8" s="566"/>
      <c r="I8" s="566"/>
      <c r="J8" s="566"/>
      <c r="K8" s="559"/>
      <c r="L8" s="559"/>
      <c r="M8" s="560"/>
      <c r="N8" s="570"/>
      <c r="O8" s="50"/>
      <c r="P8" s="51"/>
      <c r="Q8" s="51"/>
      <c r="R8" s="51"/>
      <c r="T8" s="51"/>
      <c r="U8" s="51"/>
      <c r="V8" s="51"/>
      <c r="W8" s="51"/>
      <c r="AQ8" s="47"/>
    </row>
    <row r="9" spans="1:43" s="46" customFormat="1" ht="43.5" customHeight="1" thickBot="1" x14ac:dyDescent="0.3">
      <c r="A9" s="553"/>
      <c r="B9" s="553"/>
      <c r="C9" s="553"/>
      <c r="D9" s="553"/>
      <c r="E9" s="553"/>
      <c r="F9" s="553"/>
      <c r="G9" s="553"/>
      <c r="H9" s="52" t="s">
        <v>16</v>
      </c>
      <c r="I9" s="52" t="s">
        <v>17</v>
      </c>
      <c r="J9" s="52" t="s">
        <v>18</v>
      </c>
      <c r="K9" s="53" t="s">
        <v>16</v>
      </c>
      <c r="L9" s="53" t="s">
        <v>17</v>
      </c>
      <c r="M9" s="53" t="s">
        <v>18</v>
      </c>
      <c r="N9" s="54"/>
      <c r="O9" s="55">
        <v>2020</v>
      </c>
      <c r="P9" s="56">
        <v>2021</v>
      </c>
      <c r="Q9" s="56">
        <v>2022</v>
      </c>
      <c r="R9" s="56">
        <v>2023</v>
      </c>
      <c r="T9" s="56">
        <v>2020</v>
      </c>
      <c r="U9" s="56">
        <v>2021</v>
      </c>
      <c r="V9" s="56">
        <v>2022</v>
      </c>
      <c r="W9" s="56">
        <v>2023</v>
      </c>
      <c r="Y9" s="57"/>
      <c r="Z9" s="57"/>
      <c r="AA9" s="57"/>
      <c r="AQ9" s="47"/>
    </row>
    <row r="10" spans="1:43" s="46" customFormat="1" ht="16.5" thickBot="1" x14ac:dyDescent="0.3">
      <c r="A10" s="53">
        <v>1</v>
      </c>
      <c r="B10" s="53">
        <v>2</v>
      </c>
      <c r="C10" s="53">
        <v>3</v>
      </c>
      <c r="D10" s="53">
        <v>4</v>
      </c>
      <c r="E10" s="53">
        <v>5</v>
      </c>
      <c r="F10" s="53">
        <v>6</v>
      </c>
      <c r="G10" s="53">
        <v>7</v>
      </c>
      <c r="H10" s="53">
        <v>8</v>
      </c>
      <c r="I10" s="53">
        <v>9</v>
      </c>
      <c r="J10" s="53">
        <v>10</v>
      </c>
      <c r="K10" s="53">
        <v>11</v>
      </c>
      <c r="L10" s="53">
        <v>12</v>
      </c>
      <c r="M10" s="53">
        <v>13</v>
      </c>
      <c r="N10" s="54"/>
      <c r="Y10" s="57"/>
      <c r="Z10" s="57"/>
      <c r="AA10" s="58"/>
      <c r="AQ10" s="47"/>
    </row>
    <row r="11" spans="1:43" s="46" customFormat="1" ht="37.5" customHeight="1" thickBot="1" x14ac:dyDescent="0.3">
      <c r="A11" s="166" t="s">
        <v>291</v>
      </c>
      <c r="B11" s="166" t="s">
        <v>291</v>
      </c>
      <c r="C11" s="167" t="s">
        <v>291</v>
      </c>
      <c r="D11" s="167" t="s">
        <v>291</v>
      </c>
      <c r="E11" s="88" t="s">
        <v>20</v>
      </c>
      <c r="F11" s="166" t="s">
        <v>291</v>
      </c>
      <c r="G11" s="167" t="s">
        <v>291</v>
      </c>
      <c r="H11" s="167" t="s">
        <v>291</v>
      </c>
      <c r="I11" s="167" t="s">
        <v>291</v>
      </c>
      <c r="J11" s="167" t="s">
        <v>291</v>
      </c>
      <c r="K11" s="59">
        <f>SUM(K12:K16)</f>
        <v>244328</v>
      </c>
      <c r="L11" s="59">
        <f>SUM(L12:L16)</f>
        <v>28706.3</v>
      </c>
      <c r="M11" s="59">
        <f>SUM(M12:M16)</f>
        <v>13990</v>
      </c>
      <c r="N11" s="54"/>
      <c r="O11" s="60"/>
      <c r="P11" s="60"/>
      <c r="Q11" s="60"/>
      <c r="R11" s="60"/>
      <c r="S11" s="60"/>
      <c r="T11" s="60"/>
      <c r="U11" s="60"/>
      <c r="V11" s="60"/>
      <c r="W11" s="60"/>
      <c r="AA11" s="61"/>
      <c r="AQ11" s="47"/>
    </row>
    <row r="12" spans="1:43" s="46" customFormat="1" ht="50.1" customHeight="1" x14ac:dyDescent="0.25">
      <c r="A12" s="62">
        <v>2</v>
      </c>
      <c r="B12" s="63" t="s">
        <v>86</v>
      </c>
      <c r="C12" s="63" t="s">
        <v>193</v>
      </c>
      <c r="D12" s="63" t="s">
        <v>78</v>
      </c>
      <c r="E12" s="121" t="s">
        <v>194</v>
      </c>
      <c r="F12" s="63" t="s">
        <v>35</v>
      </c>
      <c r="G12" s="63" t="s">
        <v>25</v>
      </c>
      <c r="H12" s="42">
        <v>1</v>
      </c>
      <c r="I12" s="42">
        <v>1</v>
      </c>
      <c r="J12" s="42">
        <v>1</v>
      </c>
      <c r="K12" s="66">
        <v>2000</v>
      </c>
      <c r="L12" s="64">
        <v>2000</v>
      </c>
      <c r="M12" s="64">
        <v>2000</v>
      </c>
      <c r="N12" s="49"/>
      <c r="O12" s="60"/>
      <c r="P12" s="60"/>
      <c r="Q12" s="60"/>
      <c r="R12" s="60"/>
      <c r="S12" s="60"/>
      <c r="T12" s="60"/>
      <c r="U12" s="60"/>
      <c r="V12" s="60"/>
      <c r="W12" s="60"/>
      <c r="AQ12" s="47"/>
    </row>
    <row r="13" spans="1:43" s="46" customFormat="1" ht="50.1" customHeight="1" x14ac:dyDescent="0.25">
      <c r="A13" s="62">
        <v>2</v>
      </c>
      <c r="B13" s="63" t="s">
        <v>86</v>
      </c>
      <c r="C13" s="63" t="s">
        <v>195</v>
      </c>
      <c r="D13" s="63" t="s">
        <v>27</v>
      </c>
      <c r="E13" s="121" t="s">
        <v>196</v>
      </c>
      <c r="F13" s="63" t="s">
        <v>197</v>
      </c>
      <c r="G13" s="63" t="s">
        <v>198</v>
      </c>
      <c r="H13" s="71">
        <v>21.58</v>
      </c>
      <c r="I13" s="71">
        <v>21.58</v>
      </c>
      <c r="J13" s="71">
        <v>21.58</v>
      </c>
      <c r="K13" s="66">
        <v>1990</v>
      </c>
      <c r="L13" s="64">
        <v>1990</v>
      </c>
      <c r="M13" s="64">
        <v>1990</v>
      </c>
      <c r="N13" s="49"/>
      <c r="O13" s="60"/>
      <c r="P13" s="60"/>
      <c r="Q13" s="60"/>
      <c r="R13" s="60"/>
      <c r="S13" s="60"/>
      <c r="T13" s="60"/>
      <c r="U13" s="60"/>
      <c r="V13" s="60"/>
      <c r="W13" s="60"/>
      <c r="AQ13" s="47"/>
    </row>
    <row r="14" spans="1:43" ht="50.1" customHeight="1" x14ac:dyDescent="0.25">
      <c r="A14" s="62">
        <v>2</v>
      </c>
      <c r="B14" s="63" t="s">
        <v>86</v>
      </c>
      <c r="C14" s="63" t="s">
        <v>199</v>
      </c>
      <c r="D14" s="63" t="s">
        <v>78</v>
      </c>
      <c r="E14" s="121" t="s">
        <v>200</v>
      </c>
      <c r="F14" s="63" t="s">
        <v>35</v>
      </c>
      <c r="G14" s="63" t="s">
        <v>25</v>
      </c>
      <c r="H14" s="299">
        <v>1</v>
      </c>
      <c r="I14" s="299">
        <v>0</v>
      </c>
      <c r="J14" s="299">
        <v>0</v>
      </c>
      <c r="K14" s="324">
        <v>5000</v>
      </c>
      <c r="L14" s="65">
        <v>5000</v>
      </c>
      <c r="M14" s="324">
        <v>0</v>
      </c>
    </row>
    <row r="15" spans="1:43" ht="50.1" customHeight="1" x14ac:dyDescent="0.25">
      <c r="A15" s="62">
        <v>2</v>
      </c>
      <c r="B15" s="63" t="s">
        <v>86</v>
      </c>
      <c r="C15" s="63" t="s">
        <v>201</v>
      </c>
      <c r="D15" s="63" t="s">
        <v>202</v>
      </c>
      <c r="E15" s="121" t="s">
        <v>203</v>
      </c>
      <c r="F15" s="68" t="s">
        <v>24</v>
      </c>
      <c r="G15" s="63" t="s">
        <v>25</v>
      </c>
      <c r="H15" s="299" t="s">
        <v>553</v>
      </c>
      <c r="I15" s="299">
        <v>1</v>
      </c>
      <c r="J15" s="299">
        <v>1</v>
      </c>
      <c r="K15" s="324">
        <f>15000+209954.9</f>
        <v>224954.9</v>
      </c>
      <c r="L15" s="65">
        <v>10000</v>
      </c>
      <c r="M15" s="65">
        <v>10000</v>
      </c>
    </row>
    <row r="16" spans="1:43" ht="47.25" x14ac:dyDescent="0.25">
      <c r="A16" s="67">
        <v>2</v>
      </c>
      <c r="B16" s="63" t="s">
        <v>86</v>
      </c>
      <c r="C16" s="68" t="s">
        <v>204</v>
      </c>
      <c r="D16" s="63" t="s">
        <v>202</v>
      </c>
      <c r="E16" s="122" t="s">
        <v>205</v>
      </c>
      <c r="F16" s="68" t="s">
        <v>24</v>
      </c>
      <c r="G16" s="68" t="s">
        <v>25</v>
      </c>
      <c r="H16" s="68" t="s">
        <v>153</v>
      </c>
      <c r="I16" s="68" t="s">
        <v>206</v>
      </c>
      <c r="J16" s="68" t="s">
        <v>29</v>
      </c>
      <c r="K16" s="69">
        <v>10383.1</v>
      </c>
      <c r="L16" s="69">
        <v>9716.2999999999993</v>
      </c>
      <c r="M16" s="69">
        <v>0</v>
      </c>
    </row>
    <row r="18" spans="1:5" ht="41.25" customHeight="1" x14ac:dyDescent="0.25">
      <c r="A18" s="574" t="s">
        <v>554</v>
      </c>
      <c r="B18" s="449"/>
      <c r="C18" s="449"/>
      <c r="D18" s="449"/>
      <c r="E18" s="449"/>
    </row>
  </sheetData>
  <mergeCells count="18">
    <mergeCell ref="A18:E1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N6:N8"/>
    <mergeCell ref="O6:R6"/>
    <mergeCell ref="T6:W6"/>
    <mergeCell ref="F7:F9"/>
    <mergeCell ref="G7:G9"/>
    <mergeCell ref="H7:J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1. Благоустройство</vt:lpstr>
      <vt:lpstr>2.Коммунальная инфраструкту </vt:lpstr>
      <vt:lpstr>3.Комфортное жилье </vt:lpstr>
      <vt:lpstr>4.Окружающая среда </vt:lpstr>
      <vt:lpstr>5. Переселение граждан</vt:lpstr>
      <vt:lpstr>6.РП "ФКГС"</vt:lpstr>
      <vt:lpstr>7.РП "МКИ" </vt:lpstr>
      <vt:lpstr>8.Содержание территорий</vt:lpstr>
      <vt:lpstr>9.Коммунальное хозяйство</vt:lpstr>
      <vt:lpstr>10.Городские леса</vt:lpstr>
      <vt:lpstr>11.Городское развитие </vt:lpstr>
      <vt:lpstr>12.Зеленые насаждения</vt:lpstr>
      <vt:lpstr>13.Региональны проект" МКИ" (2)</vt:lpstr>
      <vt:lpstr>Лист1</vt:lpstr>
      <vt:lpstr>'11.Городское развитие '!Заголовки_для_печати</vt:lpstr>
      <vt:lpstr>'1. Благоустройство'!Область_печати</vt:lpstr>
      <vt:lpstr>'10.Городские леса'!Область_печати</vt:lpstr>
      <vt:lpstr>'11.Городское развитие '!Область_печати</vt:lpstr>
      <vt:lpstr>'12.Зеленые насаждения'!Область_печати</vt:lpstr>
      <vt:lpstr>'13.Региональны проект" МКИ" (2)'!Область_печати</vt:lpstr>
      <vt:lpstr>'2.Коммунальная инфраструкту '!Область_печати</vt:lpstr>
      <vt:lpstr>'3.Комфортное жилье '!Область_печати</vt:lpstr>
      <vt:lpstr>'4.Окружающая среда '!Область_печати</vt:lpstr>
      <vt:lpstr>'6.РП "ФКГС"'!Область_печати</vt:lpstr>
      <vt:lpstr>'7.РП "МКИ" '!Область_печати</vt:lpstr>
      <vt:lpstr>'8.Содержание территорий'!Область_печати</vt:lpstr>
      <vt:lpstr>'9.Коммунальное хозяйство'!Область_печати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Ольга Франковна</dc:creator>
  <cp:lastModifiedBy>Виноградова Ольга Франковна</cp:lastModifiedBy>
  <cp:lastPrinted>2025-04-17T12:49:49Z</cp:lastPrinted>
  <dcterms:created xsi:type="dcterms:W3CDTF">2025-01-10T14:28:45Z</dcterms:created>
  <dcterms:modified xsi:type="dcterms:W3CDTF">2025-04-17T12:57:30Z</dcterms:modified>
</cp:coreProperties>
</file>